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a.duarte\Documents\2024\1. PAA\"/>
    </mc:Choice>
  </mc:AlternateContent>
  <bookViews>
    <workbookView xWindow="0" yWindow="0" windowWidth="28800" windowHeight="11910" activeTab="1"/>
  </bookViews>
  <sheets>
    <sheet name="PRIORIZACIÓN" sheetId="2" r:id="rId1"/>
    <sheet name="PAA 2024" sheetId="1" r:id="rId2"/>
  </sheets>
  <externalReferences>
    <externalReference r:id="rId3"/>
    <externalReference r:id="rId4"/>
  </externalReferences>
  <definedNames>
    <definedName name="_xlnm._FilterDatabase" localSheetId="1" hidden="1">'PAA 2024'!$A$10:$AL$59</definedName>
    <definedName name="_xlnm._FilterDatabase" localSheetId="0" hidden="1">PRIORIZACIÓN!$A$10:$AA$29</definedName>
    <definedName name="_xlnm.Print_Area" localSheetId="1">'PAA 2024'!$A$6:$R$55</definedName>
    <definedName name="riskprob">[1]Lookup!$B$2:$B$5</definedName>
    <definedName name="_xlnm.Print_Titles" localSheetId="1">'PAA 2024'!$10:$10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 i="2" l="1"/>
  <c r="S29" i="2" s="1"/>
  <c r="R28" i="2"/>
  <c r="S28" i="2" s="1"/>
  <c r="P28" i="2"/>
  <c r="N28" i="2"/>
  <c r="J28" i="2"/>
  <c r="K28" i="2" s="1"/>
  <c r="G28" i="2"/>
  <c r="H28" i="2" s="1"/>
  <c r="I28" i="2" s="1"/>
  <c r="L28" i="2" s="1"/>
  <c r="R27" i="2"/>
  <c r="S27" i="2" s="1"/>
  <c r="P27" i="2"/>
  <c r="N27" i="2"/>
  <c r="J27" i="2"/>
  <c r="K27" i="2" s="1"/>
  <c r="G27" i="2"/>
  <c r="H27" i="2" s="1"/>
  <c r="I27" i="2" s="1"/>
  <c r="L27" i="2" s="1"/>
  <c r="R26" i="2"/>
  <c r="S26" i="2" s="1"/>
  <c r="P26" i="2"/>
  <c r="N26" i="2"/>
  <c r="J26" i="2"/>
  <c r="K26" i="2" s="1"/>
  <c r="G26" i="2"/>
  <c r="H26" i="2" s="1"/>
  <c r="I26" i="2" s="1"/>
  <c r="L26" i="2" s="1"/>
  <c r="R25" i="2"/>
  <c r="S25" i="2" s="1"/>
  <c r="P25" i="2"/>
  <c r="N25" i="2"/>
  <c r="J25" i="2"/>
  <c r="K25" i="2" s="1"/>
  <c r="G25" i="2"/>
  <c r="H25" i="2" s="1"/>
  <c r="I25" i="2" s="1"/>
  <c r="L25" i="2" s="1"/>
  <c r="R24" i="2"/>
  <c r="S24" i="2" s="1"/>
  <c r="P24" i="2"/>
  <c r="N24" i="2"/>
  <c r="J24" i="2"/>
  <c r="K24" i="2" s="1"/>
  <c r="G24" i="2"/>
  <c r="H24" i="2" s="1"/>
  <c r="I24" i="2" s="1"/>
  <c r="L24" i="2" s="1"/>
  <c r="R23" i="2"/>
  <c r="S23" i="2" s="1"/>
  <c r="P23" i="2"/>
  <c r="N23" i="2"/>
  <c r="J23" i="2"/>
  <c r="K23" i="2" s="1"/>
  <c r="G23" i="2"/>
  <c r="H23" i="2" s="1"/>
  <c r="I23" i="2" s="1"/>
  <c r="L23" i="2" s="1"/>
  <c r="R22" i="2"/>
  <c r="S22" i="2" s="1"/>
  <c r="P22" i="2"/>
  <c r="N22" i="2"/>
  <c r="T22" i="2" s="1"/>
  <c r="U22" i="2" s="1"/>
  <c r="J22" i="2"/>
  <c r="K22" i="2" s="1"/>
  <c r="G22" i="2"/>
  <c r="H22" i="2" s="1"/>
  <c r="I22" i="2" s="1"/>
  <c r="L22" i="2" s="1"/>
  <c r="R21" i="2"/>
  <c r="S21" i="2" s="1"/>
  <c r="P21" i="2"/>
  <c r="N21" i="2"/>
  <c r="J21" i="2"/>
  <c r="K21" i="2" s="1"/>
  <c r="G21" i="2"/>
  <c r="H21" i="2" s="1"/>
  <c r="I21" i="2" s="1"/>
  <c r="L21" i="2" s="1"/>
  <c r="R20" i="2"/>
  <c r="S20" i="2" s="1"/>
  <c r="P20" i="2"/>
  <c r="N20" i="2"/>
  <c r="J20" i="2"/>
  <c r="K20" i="2" s="1"/>
  <c r="G20" i="2"/>
  <c r="H20" i="2" s="1"/>
  <c r="I20" i="2" s="1"/>
  <c r="L20" i="2" s="1"/>
  <c r="R19" i="2"/>
  <c r="S19" i="2" s="1"/>
  <c r="P19" i="2"/>
  <c r="N19" i="2"/>
  <c r="T19" i="2" s="1"/>
  <c r="U19" i="2" s="1"/>
  <c r="J19" i="2"/>
  <c r="K19" i="2" s="1"/>
  <c r="G19" i="2"/>
  <c r="H19" i="2" s="1"/>
  <c r="I19" i="2" s="1"/>
  <c r="L19" i="2" s="1"/>
  <c r="R18" i="2"/>
  <c r="S18" i="2" s="1"/>
  <c r="P18" i="2"/>
  <c r="N18" i="2"/>
  <c r="J18" i="2"/>
  <c r="K18" i="2" s="1"/>
  <c r="G18" i="2"/>
  <c r="H18" i="2" s="1"/>
  <c r="I18" i="2" s="1"/>
  <c r="L18" i="2" s="1"/>
  <c r="R17" i="2"/>
  <c r="S17" i="2" s="1"/>
  <c r="P17" i="2"/>
  <c r="N17" i="2"/>
  <c r="J17" i="2"/>
  <c r="K17" i="2" s="1"/>
  <c r="G17" i="2"/>
  <c r="H17" i="2" s="1"/>
  <c r="I17" i="2" s="1"/>
  <c r="L17" i="2" s="1"/>
  <c r="R16" i="2"/>
  <c r="S16" i="2" s="1"/>
  <c r="P16" i="2"/>
  <c r="N16" i="2"/>
  <c r="J16" i="2"/>
  <c r="K16" i="2" s="1"/>
  <c r="G16" i="2"/>
  <c r="H16" i="2" s="1"/>
  <c r="I16" i="2" s="1"/>
  <c r="L16" i="2" s="1"/>
  <c r="R15" i="2"/>
  <c r="S15" i="2" s="1"/>
  <c r="P15" i="2"/>
  <c r="N15" i="2"/>
  <c r="J15" i="2"/>
  <c r="K15" i="2" s="1"/>
  <c r="G15" i="2"/>
  <c r="H15" i="2" s="1"/>
  <c r="I15" i="2" s="1"/>
  <c r="L15" i="2" s="1"/>
  <c r="R14" i="2"/>
  <c r="S14" i="2" s="1"/>
  <c r="P14" i="2"/>
  <c r="N14" i="2"/>
  <c r="T14" i="2" s="1"/>
  <c r="U14" i="2" s="1"/>
  <c r="J14" i="2"/>
  <c r="K14" i="2" s="1"/>
  <c r="G14" i="2"/>
  <c r="H14" i="2" s="1"/>
  <c r="I14" i="2" s="1"/>
  <c r="L14" i="2" s="1"/>
  <c r="R13" i="2"/>
  <c r="S13" i="2" s="1"/>
  <c r="P13" i="2"/>
  <c r="N13" i="2"/>
  <c r="J13" i="2"/>
  <c r="K13" i="2" s="1"/>
  <c r="G13" i="2"/>
  <c r="H13" i="2" s="1"/>
  <c r="I13" i="2" s="1"/>
  <c r="L13" i="2" s="1"/>
  <c r="R12" i="2"/>
  <c r="S12" i="2" s="1"/>
  <c r="P12" i="2"/>
  <c r="N12" i="2"/>
  <c r="J12" i="2"/>
  <c r="K12" i="2" s="1"/>
  <c r="G12" i="2"/>
  <c r="H12" i="2" s="1"/>
  <c r="I12" i="2" s="1"/>
  <c r="L12" i="2" s="1"/>
  <c r="R11" i="2"/>
  <c r="S11" i="2" s="1"/>
  <c r="P11" i="2"/>
  <c r="N11" i="2"/>
  <c r="J11" i="2"/>
  <c r="K11" i="2" s="1"/>
  <c r="G11" i="2"/>
  <c r="H11" i="2" s="1"/>
  <c r="I11" i="2" s="1"/>
  <c r="L11" i="2" s="1"/>
  <c r="R56" i="1"/>
  <c r="Q56" i="1"/>
  <c r="P56" i="1"/>
  <c r="O56" i="1"/>
  <c r="N56" i="1"/>
  <c r="M56" i="1"/>
  <c r="L56" i="1"/>
  <c r="K56" i="1"/>
  <c r="J56" i="1"/>
  <c r="I56" i="1"/>
  <c r="H56" i="1"/>
  <c r="G56" i="1"/>
  <c r="C56" i="1"/>
  <c r="T16" i="2" l="1"/>
  <c r="U16" i="2" s="1"/>
  <c r="T24" i="2"/>
  <c r="U24" i="2" s="1"/>
  <c r="T12" i="2"/>
  <c r="U12" i="2" s="1"/>
  <c r="T20" i="2"/>
  <c r="U20" i="2" s="1"/>
  <c r="T28" i="2"/>
  <c r="U28" i="2" s="1"/>
  <c r="T11" i="2"/>
  <c r="U11" i="2" s="1"/>
  <c r="T15" i="2"/>
  <c r="U15" i="2" s="1"/>
  <c r="T23" i="2"/>
  <c r="U23" i="2" s="1"/>
  <c r="T13" i="2"/>
  <c r="U13" i="2" s="1"/>
  <c r="T17" i="2"/>
  <c r="U17" i="2" s="1"/>
  <c r="T21" i="2"/>
  <c r="U21" i="2" s="1"/>
  <c r="T25" i="2"/>
  <c r="U25" i="2" s="1"/>
  <c r="T18" i="2"/>
  <c r="U18" i="2" s="1"/>
  <c r="T26" i="2"/>
  <c r="U26" i="2" s="1"/>
  <c r="T27" i="2"/>
  <c r="U27" i="2" s="1"/>
</calcChain>
</file>

<file path=xl/comments1.xml><?xml version="1.0" encoding="utf-8"?>
<comments xmlns="http://schemas.openxmlformats.org/spreadsheetml/2006/main">
  <authors>
    <author/>
    <author>MAVR</author>
  </authors>
  <commentList>
    <comment ref="C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text>
        <r>
          <rPr>
            <sz val="11"/>
            <color rgb="FF000000"/>
            <rFont val="Calibri"/>
            <family val="2"/>
          </rPr>
          <t xml:space="preserve">Para comprender esta ponderación revisar las Hoja Orientaciones Grales.
</t>
        </r>
      </text>
    </comment>
    <comment ref="Q11" authorId="1" shapeId="0">
      <text>
        <r>
          <rPr>
            <b/>
            <sz val="9"/>
            <color indexed="81"/>
            <rFont val="Tahoma"/>
            <family val="2"/>
          </rPr>
          <t>MAVR:</t>
        </r>
        <r>
          <rPr>
            <sz val="9"/>
            <color indexed="81"/>
            <rFont val="Tahoma"/>
            <family val="2"/>
          </rPr>
          <t xml:space="preserve">
Auditoría Almacén y 
Auditoría especial: Contratos vigilancia</t>
        </r>
      </text>
    </comment>
    <comment ref="Q12" authorId="1" shapeId="0">
      <text>
        <r>
          <rPr>
            <b/>
            <sz val="9"/>
            <color indexed="81"/>
            <rFont val="Tahoma"/>
            <family val="2"/>
          </rPr>
          <t>MAVR:</t>
        </r>
        <r>
          <rPr>
            <sz val="9"/>
            <color indexed="81"/>
            <rFont val="Tahoma"/>
            <family val="2"/>
          </rPr>
          <t xml:space="preserve">
Por Decreto 371</t>
        </r>
      </text>
    </comment>
    <comment ref="Q15" authorId="1" shapeId="0">
      <text>
        <r>
          <rPr>
            <b/>
            <sz val="9"/>
            <color indexed="81"/>
            <rFont val="Tahoma"/>
            <family val="2"/>
          </rPr>
          <t>MAVR:</t>
        </r>
        <r>
          <rPr>
            <sz val="9"/>
            <color indexed="81"/>
            <rFont val="Tahoma"/>
            <family val="2"/>
          </rPr>
          <t xml:space="preserve">
Al SGSST 23/12/2019
A nómina y parafiscales 2020</t>
        </r>
      </text>
    </comment>
    <comment ref="Q16" authorId="1" shapeId="0">
      <text>
        <r>
          <rPr>
            <b/>
            <sz val="9"/>
            <color indexed="81"/>
            <rFont val="Tahoma"/>
            <family val="2"/>
          </rPr>
          <t>MAVR:</t>
        </r>
        <r>
          <rPr>
            <sz val="9"/>
            <color indexed="81"/>
            <rFont val="Tahoma"/>
            <family val="2"/>
          </rPr>
          <t xml:space="preserve">
Presupuesto</t>
        </r>
      </text>
    </comment>
    <comment ref="O18" authorId="1" shapeId="0">
      <text>
        <r>
          <rPr>
            <b/>
            <sz val="9"/>
            <color indexed="81"/>
            <rFont val="Tahoma"/>
            <family val="2"/>
          </rPr>
          <t>MAVR:</t>
        </r>
        <r>
          <rPr>
            <sz val="9"/>
            <color indexed="81"/>
            <rFont val="Tahoma"/>
            <family val="2"/>
          </rPr>
          <t xml:space="preserve">
OAPTI Mapas de riesgos</t>
        </r>
      </text>
    </comment>
    <comment ref="O19" authorId="1" shapeId="0">
      <text>
        <r>
          <rPr>
            <b/>
            <sz val="9"/>
            <color indexed="81"/>
            <rFont val="Tahoma"/>
            <family val="2"/>
          </rPr>
          <t>MAVR:</t>
        </r>
        <r>
          <rPr>
            <sz val="9"/>
            <color indexed="81"/>
            <rFont val="Tahoma"/>
            <family val="2"/>
          </rPr>
          <t xml:space="preserve">
usencia de suscripción, formalización, registro y/o publicación del Acta de Liquidación en los tiempos definidos</t>
        </r>
      </text>
    </comment>
    <comment ref="O24" authorId="1" shapeId="0">
      <text>
        <r>
          <rPr>
            <b/>
            <sz val="9"/>
            <color indexed="81"/>
            <rFont val="Tahoma"/>
            <family val="2"/>
          </rPr>
          <t xml:space="preserve">MAVR: </t>
        </r>
        <r>
          <rPr>
            <sz val="9"/>
            <color indexed="81"/>
            <rFont val="Tahoma"/>
            <family val="2"/>
          </rPr>
          <t>inadecuada planeación en la adición de comtrato</t>
        </r>
      </text>
    </comment>
    <comment ref="Q24" authorId="1" shapeId="0">
      <text>
        <r>
          <rPr>
            <b/>
            <sz val="9"/>
            <color indexed="81"/>
            <rFont val="Tahoma"/>
            <family val="2"/>
          </rPr>
          <t>MAVR:</t>
        </r>
        <r>
          <rPr>
            <sz val="9"/>
            <color indexed="81"/>
            <rFont val="Tahoma"/>
            <family val="2"/>
          </rPr>
          <t xml:space="preserve">
Área Producción y en la de SubArtes Gestión misional Artes audiovisuales -Cinemateca </t>
        </r>
      </text>
    </comment>
    <comment ref="Q25" authorId="1" shapeId="0">
      <text>
        <r>
          <rPr>
            <b/>
            <sz val="9"/>
            <color indexed="81"/>
            <rFont val="Tahoma"/>
            <family val="2"/>
          </rPr>
          <t>MAVR:</t>
        </r>
        <r>
          <rPr>
            <sz val="9"/>
            <color indexed="81"/>
            <rFont val="Tahoma"/>
            <family val="2"/>
          </rPr>
          <t xml:space="preserve">
Programa Distrital de Apoyos Concertados
2020: Convocatorias</t>
        </r>
      </text>
    </comment>
  </commentList>
</comments>
</file>

<file path=xl/comments2.xml><?xml version="1.0" encoding="utf-8"?>
<comments xmlns="http://schemas.openxmlformats.org/spreadsheetml/2006/main">
  <authors>
    <author>MAVR</author>
  </authors>
  <commentList>
    <comment ref="K11" authorId="0" shapeId="0">
      <text>
        <r>
          <rPr>
            <b/>
            <sz val="14"/>
            <color indexed="81"/>
            <rFont val="Tahoma"/>
            <family val="2"/>
          </rPr>
          <t>MAVR:</t>
        </r>
        <r>
          <rPr>
            <sz val="14"/>
            <color indexed="81"/>
            <rFont val="Tahoma"/>
            <family val="2"/>
          </rPr>
          <t xml:space="preserve">
vacaciones jefe</t>
        </r>
      </text>
    </comment>
    <comment ref="A25" authorId="0" shapeId="0">
      <text>
        <r>
          <rPr>
            <b/>
            <sz val="14"/>
            <color indexed="81"/>
            <rFont val="Tahoma"/>
            <family val="2"/>
          </rPr>
          <t>MAVR:</t>
        </r>
        <r>
          <rPr>
            <sz val="14"/>
            <color indexed="81"/>
            <rFont val="Tahoma"/>
            <family val="2"/>
          </rPr>
          <t xml:space="preserve">
Revisar indicadores </t>
        </r>
      </text>
    </comment>
  </commentList>
</comments>
</file>

<file path=xl/sharedStrings.xml><?xml version="1.0" encoding="utf-8"?>
<sst xmlns="http://schemas.openxmlformats.org/spreadsheetml/2006/main" count="404" uniqueCount="179">
  <si>
    <t xml:space="preserve">PROCESO EVALUACIÓN INDEPENDIENTE </t>
  </si>
  <si>
    <t>Código: CEI-P-01</t>
  </si>
  <si>
    <t xml:space="preserve">
PLAN ANUAL DE AUDITORÍA INSTITUTO DISTRITAL DE LAS ARTES</t>
  </si>
  <si>
    <t>VIGENCIA 2024</t>
  </si>
  <si>
    <t>Nombre del Jefe de Control Interno o quien  haga sus veces</t>
  </si>
  <si>
    <t>María del Pilar Duarte Fontecha</t>
  </si>
  <si>
    <t>Cargo</t>
  </si>
  <si>
    <t>Asesora de Control Interno</t>
  </si>
  <si>
    <t>Objetivo estratégico</t>
  </si>
  <si>
    <t xml:space="preserve">Generar condiciones para que el ejercicio de las prácticas artísticas que desarrollan agentes y organizaciones del sector de las artes, con procesos asertivos de planeación, información, fomento, organización, participación, regulación y control, que consoliden a Bogotá - Región como un escenario para el disfrute y goce de los derechos culturales
</t>
  </si>
  <si>
    <t>Objetivo del plan</t>
  </si>
  <si>
    <r>
      <rPr>
        <sz val="14"/>
        <rFont val="Arial"/>
        <family val="2"/>
      </rPr>
      <t>Planificar las actividades a desarrollar por el Área de Control Interno durante la vigencia en desarrollo de los roles y competencias establecidos en la normatividad vigente, con el fin de evaluar la eficacia de los controles establecidos para  la mejora del desempeño del Instituto Distrital de las Artes.</t>
    </r>
    <r>
      <rPr>
        <sz val="14"/>
        <color rgb="FFFF0000"/>
        <rFont val="Arial"/>
        <family val="2"/>
      </rPr>
      <t xml:space="preserve">
</t>
    </r>
  </si>
  <si>
    <t>Alcance del plan</t>
  </si>
  <si>
    <t>Todos los procesos, dependencias y sedes del Instituto para la vigencia 2024 y/o las vigencias que se consideren pertinentes.</t>
  </si>
  <si>
    <t>Riesgos</t>
  </si>
  <si>
    <t xml:space="preserve">1. Emitir concepto errado por no disponer de la información certera, completa y oportuna.
2. Incumplimiento del plan anual de auditoría por no disponer del recurso humano requerido.
</t>
  </si>
  <si>
    <t>Criterios</t>
  </si>
  <si>
    <t xml:space="preserve">
1. Generales: Ley 87 de 1993, Decreto 1083 de 2015, Decreto 648 de 2017, Decreto 1499 de 2017, Decreto 403 de 2020 Art. 61  y 151.
2. Específicos: Normatividad vigente y documentación de la entidad aplicable según corresponda.
</t>
  </si>
  <si>
    <t>Recursos
Conformación del equipo de Control Interno</t>
  </si>
  <si>
    <t>No.</t>
  </si>
  <si>
    <t>Actividad</t>
  </si>
  <si>
    <t>Cantidad</t>
  </si>
  <si>
    <t>Referencia normativa</t>
  </si>
  <si>
    <t>Líder o responsable</t>
  </si>
  <si>
    <t>Equipo</t>
  </si>
  <si>
    <t xml:space="preserve">Enero </t>
  </si>
  <si>
    <t>Febrero</t>
  </si>
  <si>
    <t>Marzo</t>
  </si>
  <si>
    <t>Abril</t>
  </si>
  <si>
    <t>Mayo</t>
  </si>
  <si>
    <t>Junio</t>
  </si>
  <si>
    <t>Julio</t>
  </si>
  <si>
    <t>Agosto</t>
  </si>
  <si>
    <t>Septiembre</t>
  </si>
  <si>
    <t>Octubre</t>
  </si>
  <si>
    <t>Noviembre</t>
  </si>
  <si>
    <t>Diciembre</t>
  </si>
  <si>
    <t>ROL LIDERAZGO ESTRATÉGICO</t>
  </si>
  <si>
    <t xml:space="preserve">Realizar la secretaría técnica del comité institucional de coordinación de control interno. </t>
  </si>
  <si>
    <t>Decreto Único Reglamentario 1083 de 2015 Nivel Nacional Artículo 2.2.21.1.5
Resolución 1103 de 2020 Idartes</t>
  </si>
  <si>
    <t>-</t>
  </si>
  <si>
    <t>X</t>
  </si>
  <si>
    <t>Participar en los diferentes comités institucionales e interinstitucionales para aportar información que facilite la toma de decisiones.</t>
  </si>
  <si>
    <t>Decreto 648 de 2017. Art. 17 Roles de la Oficina de Control Interno.</t>
  </si>
  <si>
    <t xml:space="preserve">ROL RELACIÓN CON ENTES EXTERNOS DE CONTROL </t>
  </si>
  <si>
    <t xml:space="preserve">Asesorar y generar alertas oportunas a los líderes de los procesos o responsables del suministro de información solicitada por los entes externos de control, para asegurar la entrega de información con  oportunidad, integralidad y pertinencia. 
</t>
  </si>
  <si>
    <t xml:space="preserve">Decreto 648 de 2017. Art. 17 Roles de la Oficina de Control Interno. 5. Relación con entes externos de control.
</t>
  </si>
  <si>
    <t xml:space="preserve">Seguimiento a los planes de mejoramiento de auditorías externas. 
</t>
  </si>
  <si>
    <t>Resolución Reglamentaria 036 de 2019, Contraloría de Bogotá D.C.
Circular 005 del 11 de marzo de 2019, Contraloría General de la República.</t>
  </si>
  <si>
    <t>Verificar rendición de la cuenta mensual y anual a la Contraloría Distrital  - Realizar cruce con datos abiertos y retroalimentar a contratación.</t>
  </si>
  <si>
    <t>Resolución 002 de 2022 de la Contraloría de Bogotá (modificada por la RR 26 del 10/11/2022)</t>
  </si>
  <si>
    <t>Martha Rondón</t>
  </si>
  <si>
    <t>Heidy Portilla Torres</t>
  </si>
  <si>
    <t>ROL ENFOQUE HACIA LA PREVENCIÓN</t>
  </si>
  <si>
    <t>Implementar las actividades de control propias del Área de Control Interno:
Revisión documentos del proceso
Autoevaluaciones
Reportes de Control Interno como 1ra línea</t>
  </si>
  <si>
    <t>Carlos Trujillo</t>
  </si>
  <si>
    <t>Equipo Control Interno</t>
  </si>
  <si>
    <t xml:space="preserve">Mapa de aseguramiento Idartes - Revisión mapa, compromisos y evaluación nivel de confianza </t>
  </si>
  <si>
    <t>Circular 103 de 2020 Secretaría General Alcaldía Mayor de Bogotá, D.C.</t>
  </si>
  <si>
    <t>Mónica Virgüéz</t>
  </si>
  <si>
    <t>Asesoría sobre Riesgos y controles (Metodología y seguimiento)</t>
  </si>
  <si>
    <t>Asesoría formulación plan de mejoramiento (análisis de causas, definición acciones, etc)</t>
  </si>
  <si>
    <t>ROL EVALUACIÓN Y SEGUIMIENTO</t>
  </si>
  <si>
    <t>AUDITORÍAS</t>
  </si>
  <si>
    <t>Proceso Gestión de bienes servicios y planta física (Almacén, Servicios generales e Infraestructura)</t>
  </si>
  <si>
    <t>Decreto 648 de 2017. Art. 17 Roles de la Oficina de Control Interno.
Decreto 403 de 2020 Art. 61  y 151</t>
  </si>
  <si>
    <t xml:space="preserve">Mónica Virgüéz
</t>
  </si>
  <si>
    <t>Proceso Gestión Documental</t>
  </si>
  <si>
    <t>Decreto 648 de 2017. Art. 17 Roles de la Oficina de Control Interno.
Decreto 403 de 2020 Art. 61  y 151
Circular Externa 003 de 2023 AGN</t>
  </si>
  <si>
    <t>Fabián González</t>
  </si>
  <si>
    <t xml:space="preserve">Carlos Trujillo </t>
  </si>
  <si>
    <t>Proceso Gestión Financiera - Presupuesto, Tesorería y Contabilidad.</t>
  </si>
  <si>
    <t>Proceso Gestión Jurídica - Contractual</t>
  </si>
  <si>
    <t>Proceso Gestión de Tecnologías de la Información</t>
  </si>
  <si>
    <t>INFORMES DE LEY</t>
  </si>
  <si>
    <t xml:space="preserve">Plan anual de auditoría para la vigencia y modificaciones. </t>
  </si>
  <si>
    <t>Decreto Distrital No. 221 de 2023, Art. 27 Parágrafo 2</t>
  </si>
  <si>
    <t>Verificar publicación de instrumentos de planificación.</t>
  </si>
  <si>
    <t>Ley 1474 de 2011 Art. 74, Ley 1712 de 2014, Ley 1757 de 2015,  Decreto 612 de 2018.</t>
  </si>
  <si>
    <t xml:space="preserve">Verificar la presentación del Formulario Único de Reporte y Avance de Gestión  - FURAG.  </t>
  </si>
  <si>
    <t>(Decreto Nacional 1499 de 2017,  Circular Externa No. 100-001 -2022 del DAFP.</t>
  </si>
  <si>
    <t xml:space="preserve">Informe de evaluación a la gestión anual por dependencias. </t>
  </si>
  <si>
    <t>Ley 909 de 2004, Decreto 1227 de 2005, Circular 04 de 2005 Consejo Asesor del Gobierno Nacional en materia de Control Interno</t>
  </si>
  <si>
    <t>Informe de control interno contable, reporte en CHIP y remisión a Contabilidad para cargue en Bogotá Consolida.</t>
  </si>
  <si>
    <t xml:space="preserve">Resolución 706 de 2016 CGN, art. 16
Resolución 193 de 2016 CGN "Por la cual se Incorpora, en los Procedimientos Transversales del Régimen de Contabilidad Publica, el procedimiento para la evaluación del control interno contable"
</t>
  </si>
  <si>
    <t>Seguimiento al  Programa de Transparencia y Etica Pública - PTEP</t>
  </si>
  <si>
    <t xml:space="preserve">Decreto 2641 de 2012 por el cual se reglamentan los artículos 73 y 76 de la Ley 1474 de 2011,  Decreto 1081 de 2015, Decreto 124 de 2016, el cual adopta el documento "Estrategias para la Construcción del Plan Anticorrupción y de Atención al Ciudadano - Versión 2" y Ley 2195 de 2022. </t>
  </si>
  <si>
    <t xml:space="preserve">Informe de Quejas, Sugerencias y Reclamos. </t>
  </si>
  <si>
    <t>Ley 1474 de 2011, artículo 76; Ley 1755 de 2015,  Decreto 1081 de 2015, Circular Conjunta 006 de 2017, Decreto Distrital  371 de 2010 Art. 3.</t>
  </si>
  <si>
    <t xml:space="preserve">Informe semestral de evaluación independiente del estado del sistema de control interno </t>
  </si>
  <si>
    <t xml:space="preserve">Ley 1474 de 2011 Art. 14; Decreto Único Reglamentario 1083 de 2015 art. 2.2.21.4.9; Decreto 2106 de 2019, art. 156; Circular externa 100 del 2019 DAFP, Decreto Distrital No. 201 de 2023, Art. 29. </t>
  </si>
  <si>
    <t>Fabián González
Martha Rondón
Carlos Trujillo</t>
  </si>
  <si>
    <t>Informe semestral de control interno (instrumentos técnicos y administrativos del SCI)</t>
  </si>
  <si>
    <t xml:space="preserve">Decreto Único Reglamentario 1083 de 2015 art. 2.2.21.4.9; Decreto Distrital No. 201 de 2023, Art. 29. </t>
  </si>
  <si>
    <t xml:space="preserve">Resolución 002 de 2022 de la Contraloría de Bogotá, art. 16. Términos establecidos por la CGN.
Resolución No. 036 del 2019. </t>
  </si>
  <si>
    <t>Martha Rondón
Carlos Trujillo</t>
  </si>
  <si>
    <t xml:space="preserve">Seguimiento a la austeridad en el gasto </t>
  </si>
  <si>
    <t>Decreto 984 de 2012 de la Presidencia de la República y el  Decreto Distrital 492 de 2019.</t>
  </si>
  <si>
    <t>Verificar cumplimiento derechos de autor software.</t>
  </si>
  <si>
    <t>Verificar cumplimiento de la Ley 1712 de 2014 de Transparencia.</t>
  </si>
  <si>
    <t>Ley 1712 de 2014 de Transparencia, Decreto 103 de 2015, Resolución 1519 de 2020 y sus anexos 2, 3 y 4.</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</si>
  <si>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5o. SCI).</t>
  </si>
  <si>
    <t>Decreto Distrital 371 de 2010</t>
  </si>
  <si>
    <t xml:space="preserve">Seguimiento a las metas del plan de desarrollo priorizadas por la entidad. </t>
  </si>
  <si>
    <t xml:space="preserve">Decreto Distrital No. 221 de 2023, Art. 29. </t>
  </si>
  <si>
    <t xml:space="preserve">Verificar cumplimiento de la Directiva No. 008 de 2021  verificación de cumplimiento del manual específico de funciones y competencias laborales. </t>
  </si>
  <si>
    <t>Directiva No. 008 de 2021 (Numeral 1.9)</t>
  </si>
  <si>
    <t xml:space="preserve">Seguimiento al manejo de cajas menores en la entidad. </t>
  </si>
  <si>
    <t>Seguimiento al plan de mejoramiento auditorías internas.</t>
  </si>
  <si>
    <t>Guía rol de las unidades u oficinas de control interno, auditoría interna o quien haga sus veces y Procedimiento  interno</t>
  </si>
  <si>
    <t xml:space="preserve">Decreto Distrital No. 221 de 2023, Art. 29, Circular conjunta 012 de 2018
</t>
  </si>
  <si>
    <t>Verificar cumplimiento de entrega de informe de gestión por finalización de la administración, incluidos archivos y documentos.</t>
  </si>
  <si>
    <t>Ley 951 de 2005. 
Circular Externa 003 de 2023 AGN</t>
  </si>
  <si>
    <t>ROL EVALUACIÓN DE LA GESTIÓN DEL RIESGO</t>
  </si>
  <si>
    <t xml:space="preserve">Evaluar la gestión del riesgo de la entidad </t>
  </si>
  <si>
    <t>Guía para la administración del riesgo y el diseño de controles en entidades públicas, DAFP.</t>
  </si>
  <si>
    <t>Control de cambios</t>
  </si>
  <si>
    <t>Fecha:</t>
  </si>
  <si>
    <t>Descripción:</t>
  </si>
  <si>
    <t>Expedición Plan Anual de Auditoría vigencia 2024, aprobado por el Comité Institucional de Coordinación de Control Interno.</t>
  </si>
  <si>
    <t>Extremo</t>
  </si>
  <si>
    <t>Alto</t>
  </si>
  <si>
    <t>Moderado</t>
  </si>
  <si>
    <t>Bajo</t>
  </si>
  <si>
    <t>Logo Entidad</t>
  </si>
  <si>
    <t>UNIVERSO DE AUDITORIA Y PRIORIZACIÓN DE UNIDADES AUDITABLES</t>
  </si>
  <si>
    <t>FECHA DE CORTE</t>
  </si>
  <si>
    <t>Unidades Auditables</t>
  </si>
  <si>
    <t>Numero de Riesgos Inherentes por calificación de Impacto y Probabilidad de Ocurrencia</t>
  </si>
  <si>
    <t>Ponderación de Riesgos del Proceso</t>
  </si>
  <si>
    <t>ANÁLISIS OFICINA DE CONTROL INTERNO</t>
  </si>
  <si>
    <t>Requerimientos del Comité de Auditoria o la Dirección. 
(Si/No)</t>
  </si>
  <si>
    <t>Requerimientos Entes de Control (Aspectos  Críticos)
(S/N)</t>
  </si>
  <si>
    <t>Fecha de Ultima Auditoria
dd-mm-aa</t>
  </si>
  <si>
    <t>Dias transcurridos desde última auditoría</t>
  </si>
  <si>
    <t>Valoración Criterio</t>
  </si>
  <si>
    <t>PRIORIZACIÓN</t>
  </si>
  <si>
    <t>Total</t>
  </si>
  <si>
    <t>No</t>
  </si>
  <si>
    <t>Si</t>
  </si>
  <si>
    <t>Proceso Gestión y Relacionamiento con la Ciudadanía</t>
  </si>
  <si>
    <t xml:space="preserve">Incluir en el ciclo de auditorías de la vigencia </t>
  </si>
  <si>
    <t>Proceso Gestión Estratégica de Comunicaciones</t>
  </si>
  <si>
    <t xml:space="preserve">Incluir en el ciclo vigente de acuerdo a disponibilidad de recursos </t>
  </si>
  <si>
    <t>Gestión del Talento Humano</t>
  </si>
  <si>
    <t xml:space="preserve">Proceso Direccionamiento Estratégico Institucional </t>
  </si>
  <si>
    <t xml:space="preserve">Proceso Gestión integral para la mejora continua </t>
  </si>
  <si>
    <t>Proceso Gestión Jurídica</t>
  </si>
  <si>
    <t xml:space="preserve">Proceso Control Disciplinario Interno </t>
  </si>
  <si>
    <t>Proceso Gestión de Participación Ciudadana</t>
  </si>
  <si>
    <t>Proceso Gestión del Conocimiento</t>
  </si>
  <si>
    <t>Gestión de circulación de las practicas artísiticas</t>
  </si>
  <si>
    <t>Gestión de fomento a las practicas artísticas</t>
  </si>
  <si>
    <t>Gestión Integral de Espacios Culturales</t>
  </si>
  <si>
    <t>Gestión de formación en las prácticas artísticas</t>
  </si>
  <si>
    <t>Gestión Territorial</t>
  </si>
  <si>
    <t>Seguimiento a la implementación del MIPG</t>
  </si>
  <si>
    <t>Realizar el reporte de rendición de  la cuenta anual a la Contraloría Distrital de responsabilidad de control interno: Informe control interno contable, informe evaluación independiente del estado del sistema de control interno,  informe de la oficina de control interno y seguimiento al plan de mejoramiento.</t>
  </si>
  <si>
    <t>Diciembre 18 de 2023</t>
  </si>
  <si>
    <t>Decreto 192 de 2021.
Resolución DDC-000002 de 2022 SDH.</t>
  </si>
  <si>
    <t xml:space="preserve">Mónica Virgüéz
Heidy Portilla Torres
</t>
  </si>
  <si>
    <t>Ingeniería Civil /
Arquitectura</t>
  </si>
  <si>
    <t>Proceso Gestión de bienes servicios y planta física (Infraestructura)</t>
  </si>
  <si>
    <t>Febrero 12 de 2024</t>
  </si>
  <si>
    <t xml:space="preserve">El Comité  Institucional de Coordinación de Control Interno, solicita y aprueba los siguientes cambios: 
La auditoría al proceso Gestión de bienes servicios y planta física (Infraestructura) se reprograma para los meses de marzo a mayo de 2024.
La auditoría al proceso Gestión Jurídica - Contractual se reprograma para los meses de julio a octubre de 2024.
La auditoría al proceso Gestión de Tecnologías de la Información- Modelo de Seguridad y Privacidad de la Información se reprograma para la vigencia 2025.
Se incorporó normatividad para la verificación a la Gestión del Talento Humano y se modificaron responsables de la verificación del cumplimiento de derechos de autor software.
</t>
  </si>
  <si>
    <t>Ley 678 de 2001, Decreto 1716 de 2009 Art. 26. Decreto 1167 de 2016, Artículo 2.2.4.3.1.2.12. Decreto Distrital 839 de 2018
Resolución 104 de 2018 Secretaría Jurídica Distrital, artículo  30 modificado por la Resolución 076 de 2020 (Circular  020 de 2020 de la Secretaría Jurídica Distrital)
Resolución 485 de 2023 Secretaría Jurídica Distrital- Por la cual se modifica el capítulo VII de la Resolución 104 de 2018.</t>
  </si>
  <si>
    <t>Directiva Presidencial  01 de 1999, Directiva Presidencial 02 de 2002, Circular 04 de 2006 del Consejo Asesor del Gobierno Nacional en materia de control interno,  Circular 27 de 2023 de la Dirección Nacional de Derechos de Autor.</t>
  </si>
  <si>
    <t xml:space="preserve">El Comité  Institucional de Coordinación de Control Interno, solicita y aprueba los siguientes cambios: 
La auditoría al proceso Gestión de bienes servicios y planta física (Infraestructura) se reprograma para los meses de abril a junio de 2024. 
El seguimiento al Siproj se reprograma para el mes de agosto.
Se incorporó normatividad para el seguimiento al Siproj y a la verificación del cumplimiento de derechos de autor software.
</t>
  </si>
  <si>
    <t>Abril 12 de 2024</t>
  </si>
  <si>
    <t>Seguimiento al Siproj-Comité Conciliación-Política de prevención del daño antijurídico.</t>
  </si>
  <si>
    <t>Verificar la Gestión del Talento Humano
-Implementacion del Sistema de Información  del Empleo Público SIDEAP - Hoja de vida, Declaración de bienes y renta y Conflicto de intereses
-Seguimiento a la Implementación Estrategia Talento, No Palanca.
-Verificar el cumplimiento del fortalecimiento de la meritocracia, el empleo y de la función pública.  
-Acuerdos de Gestión
-Evaluación del desempeño 100% de los servidores
-Entrega del cargo
-Resoluciones de incapacidades y fechas de expedición
-Situaciones escaladas y gestionadas en el Comité de convivencia laboral
-Política de Integridad y Política de Conflictos de interés - MIPG</t>
  </si>
  <si>
    <t>Ley 909 de 2004
Ley 2013 de 2019
Decreto 1083 de 2015
Decreto 498 de 2020 
Directiva 008 de 2016 de la Alcaldía Mayor 
Directiva 001 de 2020 
Directiva 015 de 2022 de la Procuraduría General de la Nación
Circular Externa 1 de enero 11 de 2019 del DASC 
Circular Externa 020 de agosto 15 de 2017 del DASC 
Circulares externas 10 y 11 de 2020 de la CNSC
Circular Externa 11 de junio 2 de 2023 del DASC
Manual operativo MIPG - 2023 del DAFP</t>
  </si>
  <si>
    <t>Versión: 4</t>
  </si>
  <si>
    <t>Fecha Vigencia: 08/07/2024</t>
  </si>
  <si>
    <t>Proceso Gestión de Tecnologías de la Información- Modelo de Seguridad y Privacidad de la Información.</t>
  </si>
  <si>
    <t>Ingeniería de sistemas</t>
  </si>
  <si>
    <t>Julio 8 de 2024</t>
  </si>
  <si>
    <t>(1) Asesora de Control Interno. (5) Contratistas profesionales especializados.
Se requiere la contratación adicional de  un profesional en Ingeniería de sistemas especializado,  por tres meses.</t>
  </si>
  <si>
    <t xml:space="preserve">El Comité  Institucional de Coordinación de Control Interno, solicita y aprueba los siguientes cambios: 
La auditoría al proceso Gestión de bienes servicios y planta física (Infraestructura) se extiende hasta el mes de julio de 2024. 
La auditoría al proceso Gestión Jurídica - Contractual se reprograma para los meses de agosto a noviembre de 2024.
Se incluye la auditoría al proceso Gestión de Tecnologías de la Información- Modelo de Seguridad y Privacidad de la Información para los meses de septiembre a noviembre de 2024, de acuerdo con la disponibilidad de recursos.
Se incorporaron las Políticas de Integridad y de Conflictos de interés del Modelo Integrado de Planeación y Gestión 2023 a la verificación a la Gestión del Talento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</si>
</sst>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rgb="FF000000"/>
      <name val="Calibri"/>
      <family val="2"/>
      <charset val="1"/>
    </font>
    <font>
      <sz val="11"/>
      <color rgb="FF000000"/>
      <name val="Arial"/>
      <family val="2"/>
    </font>
    <font>
      <b/>
      <sz val="22"/>
      <color theme="1"/>
      <name val="Arial"/>
      <family val="2"/>
    </font>
    <font>
      <b/>
      <sz val="11"/>
      <color theme="1"/>
      <name val="Arial"/>
      <family val="2"/>
    </font>
    <font>
      <b/>
      <sz val="22"/>
      <color rgb="FF000000"/>
      <name val="Arial"/>
      <family val="2"/>
    </font>
    <font>
      <b/>
      <sz val="11"/>
      <color rgb="FF000000"/>
      <name val="Arial"/>
      <family val="2"/>
    </font>
    <font>
      <b/>
      <sz val="14"/>
      <color rgb="FF000000"/>
      <name val="Arial"/>
      <family val="2"/>
    </font>
    <font>
      <sz val="14"/>
      <name val="Arial"/>
      <family val="2"/>
    </font>
    <font>
      <sz val="14"/>
      <color rgb="FF000000"/>
      <name val="Arial"/>
      <family val="2"/>
    </font>
    <font>
      <sz val="14"/>
      <color rgb="FFFF0000"/>
      <name val="Arial"/>
      <family val="2"/>
    </font>
    <font>
      <sz val="14"/>
      <color theme="1"/>
      <name val="Arial"/>
      <family val="2"/>
    </font>
    <font>
      <b/>
      <sz val="14"/>
      <color theme="1"/>
      <name val="Arial"/>
      <family val="2"/>
    </font>
    <font>
      <b/>
      <sz val="12"/>
      <color rgb="FF000000"/>
      <name val="Arial"/>
      <family val="2"/>
    </font>
    <font>
      <sz val="11"/>
      <color theme="1"/>
      <name val="Arial"/>
      <family val="2"/>
    </font>
    <font>
      <sz val="11"/>
      <name val="Arial"/>
      <family val="2"/>
    </font>
    <font>
      <b/>
      <sz val="11"/>
      <name val="Arial"/>
      <family val="2"/>
    </font>
    <font>
      <sz val="11"/>
      <color rgb="FFFF0000"/>
      <name val="Arial"/>
      <family val="2"/>
    </font>
    <font>
      <b/>
      <sz val="14"/>
      <color indexed="81"/>
      <name val="Tahoma"/>
      <family val="2"/>
    </font>
    <font>
      <sz val="14"/>
      <color indexed="81"/>
      <name val="Tahoma"/>
      <family val="2"/>
    </font>
    <font>
      <sz val="11"/>
      <color rgb="FF000000"/>
      <name val="Calibri"/>
      <family val="2"/>
    </font>
    <font>
      <sz val="11"/>
      <color rgb="FF000000"/>
      <name val="Century Gothic"/>
      <family val="2"/>
    </font>
    <font>
      <sz val="10"/>
      <color rgb="FF000000"/>
      <name val="Century Gothic"/>
      <family val="2"/>
    </font>
    <font>
      <b/>
      <sz val="11"/>
      <color rgb="FF000000"/>
      <name val="Century Gothic"/>
      <family val="2"/>
    </font>
    <font>
      <sz val="11"/>
      <name val="Century Gothic"/>
      <family val="2"/>
    </font>
    <font>
      <b/>
      <sz val="11"/>
      <name val="Century Gothic"/>
      <family val="2"/>
    </font>
    <font>
      <b/>
      <sz val="10"/>
      <name val="Century Gothic"/>
      <family val="2"/>
    </font>
    <font>
      <sz val="11"/>
      <color theme="1"/>
      <name val="Calibri"/>
      <family val="2"/>
    </font>
    <font>
      <b/>
      <sz val="10"/>
      <color rgb="FF000000"/>
      <name val="Century Gothic"/>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0" tint="-0.34998626667073579"/>
        <bgColor indexed="64"/>
      </patternFill>
    </fill>
    <fill>
      <patternFill patternType="solid">
        <fgColor theme="0" tint="-0.34998626667073579"/>
        <bgColor rgb="FFD9D9D9"/>
      </patternFill>
    </fill>
    <fill>
      <patternFill patternType="solid">
        <fgColor rgb="FF92D050"/>
        <bgColor rgb="FFD9D9D9"/>
      </patternFill>
    </fill>
    <fill>
      <patternFill patternType="solid">
        <fgColor rgb="FF92D050"/>
        <bgColor indexed="64"/>
      </patternFill>
    </fill>
    <fill>
      <patternFill patternType="solid">
        <fgColor theme="0"/>
        <bgColor rgb="FFD9D9D9"/>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D6DCE4"/>
        <bgColor rgb="FFD6DCE4"/>
      </patternFill>
    </fill>
    <fill>
      <patternFill patternType="solid">
        <fgColor rgb="FFCCCCFF"/>
        <bgColor indexed="64"/>
      </patternFill>
    </fill>
    <fill>
      <patternFill patternType="solid">
        <fgColor rgb="FFFFFFFF"/>
        <bgColor rgb="FFFFFFFF"/>
      </patternFill>
    </fill>
    <fill>
      <patternFill patternType="solid">
        <fgColor theme="7"/>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bottom/>
      <diagonal/>
    </border>
    <border>
      <left/>
      <right/>
      <top style="hair">
        <color auto="1"/>
      </top>
      <bottom/>
      <diagonal/>
    </border>
    <border>
      <left/>
      <right style="hair">
        <color auto="1"/>
      </right>
      <top/>
      <bottom/>
      <diagonal/>
    </border>
    <border>
      <left style="medium">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thin">
        <color indexed="64"/>
      </bottom>
      <diagonal/>
    </border>
    <border>
      <left style="medium">
        <color rgb="FF000000"/>
      </left>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1" fillId="0" borderId="0"/>
    <xf numFmtId="0" fontId="20" fillId="0" borderId="0"/>
  </cellStyleXfs>
  <cellXfs count="221">
    <xf numFmtId="0" fontId="0" fillId="0" borderId="0" xfId="0"/>
    <xf numFmtId="0" fontId="2" fillId="0" borderId="0" xfId="1" applyFont="1"/>
    <xf numFmtId="0" fontId="2" fillId="0" borderId="0" xfId="1" applyFont="1" applyAlignment="1">
      <alignment horizontal="center" vertical="center"/>
    </xf>
    <xf numFmtId="0" fontId="2" fillId="2" borderId="0" xfId="1" applyFont="1" applyFill="1"/>
    <xf numFmtId="0" fontId="1" fillId="0" borderId="0" xfId="1"/>
    <xf numFmtId="0" fontId="9" fillId="0" borderId="0" xfId="1" applyFont="1"/>
    <xf numFmtId="0" fontId="7" fillId="3" borderId="19" xfId="1" applyFont="1" applyFill="1" applyBorder="1" applyAlignment="1">
      <alignment vertical="center" wrapText="1"/>
    </xf>
    <xf numFmtId="0" fontId="13" fillId="3" borderId="19" xfId="1" applyFont="1" applyFill="1" applyBorder="1" applyAlignment="1">
      <alignment vertical="center" wrapText="1"/>
    </xf>
    <xf numFmtId="0" fontId="13" fillId="3" borderId="20" xfId="1" applyFont="1" applyFill="1" applyBorder="1" applyAlignment="1">
      <alignment vertical="center" wrapText="1"/>
    </xf>
    <xf numFmtId="0" fontId="7" fillId="4" borderId="18" xfId="1" applyFont="1" applyFill="1" applyBorder="1" applyAlignment="1">
      <alignment vertical="center"/>
    </xf>
    <xf numFmtId="0" fontId="7" fillId="5" borderId="18" xfId="1" applyFont="1" applyFill="1" applyBorder="1" applyAlignment="1">
      <alignment vertical="center"/>
    </xf>
    <xf numFmtId="1" fontId="2" fillId="0" borderId="13" xfId="1" applyNumberFormat="1" applyFont="1" applyBorder="1" applyAlignment="1">
      <alignment horizontal="justify" vertical="center"/>
    </xf>
    <xf numFmtId="0" fontId="2" fillId="0" borderId="18" xfId="1" applyFont="1" applyBorder="1" applyAlignment="1">
      <alignment horizontal="justify" vertical="center" wrapText="1"/>
    </xf>
    <xf numFmtId="0" fontId="2" fillId="0" borderId="13" xfId="1" applyFont="1" applyBorder="1" applyAlignment="1">
      <alignment horizontal="center" vertical="center"/>
    </xf>
    <xf numFmtId="0" fontId="2" fillId="0" borderId="18" xfId="1" applyFont="1" applyBorder="1" applyAlignment="1">
      <alignment horizontal="justify" vertical="top" wrapText="1"/>
    </xf>
    <xf numFmtId="0" fontId="2" fillId="0" borderId="18" xfId="1" applyFont="1" applyBorder="1" applyAlignment="1">
      <alignment horizontal="center" vertical="center" wrapText="1"/>
    </xf>
    <xf numFmtId="14" fontId="2" fillId="0" borderId="13" xfId="1" applyNumberFormat="1" applyFont="1" applyBorder="1" applyAlignment="1">
      <alignment horizontal="center" vertical="center" wrapText="1"/>
    </xf>
    <xf numFmtId="0" fontId="2" fillId="0" borderId="18" xfId="1" applyFont="1" applyBorder="1"/>
    <xf numFmtId="0" fontId="2" fillId="0" borderId="18" xfId="1" applyFont="1" applyBorder="1" applyAlignment="1">
      <alignment horizontal="justify" vertical="top"/>
    </xf>
    <xf numFmtId="0" fontId="7" fillId="4" borderId="13" xfId="1" applyFont="1" applyFill="1" applyBorder="1" applyAlignment="1">
      <alignment vertical="center"/>
    </xf>
    <xf numFmtId="0" fontId="7" fillId="4" borderId="13" xfId="1" applyFont="1" applyFill="1" applyBorder="1" applyAlignment="1">
      <alignment horizontal="center" vertical="center"/>
    </xf>
    <xf numFmtId="0" fontId="7" fillId="5" borderId="13" xfId="1" applyFont="1" applyFill="1" applyBorder="1" applyAlignment="1">
      <alignment vertical="center"/>
    </xf>
    <xf numFmtId="1" fontId="2" fillId="0" borderId="18" xfId="1" applyNumberFormat="1" applyFont="1" applyBorder="1" applyAlignment="1">
      <alignment horizontal="justify" vertical="center"/>
    </xf>
    <xf numFmtId="0" fontId="2" fillId="0" borderId="13" xfId="1" applyFont="1" applyBorder="1" applyAlignment="1">
      <alignment horizontal="justify" vertical="top" wrapText="1"/>
    </xf>
    <xf numFmtId="14" fontId="2" fillId="0" borderId="18" xfId="1" applyNumberFormat="1" applyFont="1" applyBorder="1" applyAlignment="1">
      <alignment horizontal="center" vertical="center" wrapText="1"/>
    </xf>
    <xf numFmtId="14" fontId="6" fillId="0" borderId="18" xfId="1" applyNumberFormat="1" applyFont="1" applyBorder="1" applyAlignment="1">
      <alignment horizontal="center" vertical="center" wrapText="1"/>
    </xf>
    <xf numFmtId="0" fontId="2" fillId="0" borderId="18" xfId="1" applyFont="1" applyBorder="1" applyAlignment="1">
      <alignment horizontal="center" vertical="center"/>
    </xf>
    <xf numFmtId="0" fontId="7" fillId="4" borderId="18" xfId="1" applyFont="1" applyFill="1" applyBorder="1" applyAlignment="1">
      <alignment horizontal="center" vertical="center"/>
    </xf>
    <xf numFmtId="0" fontId="2" fillId="0" borderId="18" xfId="1" applyFont="1" applyBorder="1" applyAlignment="1">
      <alignment horizontal="left" vertical="center" wrapText="1"/>
    </xf>
    <xf numFmtId="0" fontId="7" fillId="4" borderId="15" xfId="1" applyFont="1" applyFill="1" applyBorder="1" applyAlignment="1">
      <alignment horizontal="left" vertical="center"/>
    </xf>
    <xf numFmtId="0" fontId="7" fillId="4" borderId="16" xfId="1" applyFont="1" applyFill="1" applyBorder="1" applyAlignment="1">
      <alignment vertical="center"/>
    </xf>
    <xf numFmtId="0" fontId="7" fillId="4" borderId="16" xfId="1" applyFont="1" applyFill="1" applyBorder="1" applyAlignment="1">
      <alignment horizontal="center" vertical="center"/>
    </xf>
    <xf numFmtId="0" fontId="7" fillId="5" borderId="16" xfId="1" applyFont="1" applyFill="1" applyBorder="1" applyAlignment="1">
      <alignment vertical="center"/>
    </xf>
    <xf numFmtId="0" fontId="7" fillId="4" borderId="16" xfId="1" applyFont="1" applyFill="1" applyBorder="1" applyAlignment="1">
      <alignment horizontal="justify" vertical="top"/>
    </xf>
    <xf numFmtId="0" fontId="7" fillId="4" borderId="17" xfId="1" applyFont="1" applyFill="1" applyBorder="1" applyAlignment="1">
      <alignment vertical="center"/>
    </xf>
    <xf numFmtId="0" fontId="14" fillId="0" borderId="18" xfId="0" applyFont="1" applyBorder="1" applyAlignment="1">
      <alignment vertical="center" wrapText="1"/>
    </xf>
    <xf numFmtId="0" fontId="15" fillId="0" borderId="18" xfId="1" applyFont="1" applyBorder="1" applyAlignment="1">
      <alignment horizontal="center" vertical="center" wrapText="1"/>
    </xf>
    <xf numFmtId="0" fontId="2" fillId="0" borderId="18" xfId="1" applyFont="1" applyBorder="1" applyAlignment="1">
      <alignment horizontal="justify" vertical="center"/>
    </xf>
    <xf numFmtId="0" fontId="15" fillId="0" borderId="18" xfId="1" applyFont="1" applyBorder="1" applyAlignment="1">
      <alignment horizontal="center" vertical="center"/>
    </xf>
    <xf numFmtId="0" fontId="2" fillId="0" borderId="18" xfId="1" applyFont="1" applyBorder="1" applyAlignment="1">
      <alignment vertical="top" wrapText="1"/>
    </xf>
    <xf numFmtId="14" fontId="15" fillId="0" borderId="18" xfId="1" applyNumberFormat="1" applyFont="1" applyBorder="1" applyAlignment="1">
      <alignment horizontal="center" vertical="center" wrapText="1"/>
    </xf>
    <xf numFmtId="14" fontId="16" fillId="0" borderId="18" xfId="1" applyNumberFormat="1" applyFont="1" applyBorder="1" applyAlignment="1">
      <alignment horizontal="center" vertical="center" wrapText="1"/>
    </xf>
    <xf numFmtId="14" fontId="6" fillId="0" borderId="18" xfId="1" applyNumberFormat="1" applyFont="1" applyBorder="1" applyAlignment="1">
      <alignment horizontal="center" vertical="center"/>
    </xf>
    <xf numFmtId="14" fontId="16" fillId="0" borderId="18" xfId="1" applyNumberFormat="1" applyFont="1" applyBorder="1" applyAlignment="1">
      <alignment horizontal="center" vertical="center"/>
    </xf>
    <xf numFmtId="14" fontId="2" fillId="0" borderId="18" xfId="1" applyNumberFormat="1" applyFont="1" applyBorder="1" applyAlignment="1">
      <alignment horizontal="center" vertical="center"/>
    </xf>
    <xf numFmtId="0" fontId="14" fillId="0" borderId="18" xfId="1" applyFont="1" applyBorder="1" applyAlignment="1">
      <alignment horizontal="left" vertical="top" wrapText="1"/>
    </xf>
    <xf numFmtId="0" fontId="2" fillId="0" borderId="18" xfId="1" applyFont="1" applyBorder="1" applyAlignment="1">
      <alignment horizontal="left" vertical="top" wrapText="1"/>
    </xf>
    <xf numFmtId="14" fontId="6" fillId="0" borderId="13" xfId="1" applyNumberFormat="1" applyFont="1" applyBorder="1" applyAlignment="1">
      <alignment horizontal="center" vertical="center" wrapText="1"/>
    </xf>
    <xf numFmtId="0" fontId="2" fillId="0" borderId="13" xfId="1" applyFont="1" applyBorder="1" applyAlignment="1">
      <alignment horizontal="center" vertical="center" wrapText="1"/>
    </xf>
    <xf numFmtId="0" fontId="2" fillId="0" borderId="13" xfId="1" applyFont="1" applyBorder="1" applyAlignment="1">
      <alignment horizontal="left" vertical="top" wrapText="1"/>
    </xf>
    <xf numFmtId="0" fontId="2" fillId="0" borderId="0" xfId="1" applyFont="1" applyAlignment="1">
      <alignment horizontal="justify" wrapText="1"/>
    </xf>
    <xf numFmtId="1" fontId="2" fillId="0" borderId="13" xfId="1" applyNumberFormat="1" applyFont="1" applyBorder="1" applyAlignment="1">
      <alignment horizontal="left" vertical="center"/>
    </xf>
    <xf numFmtId="0" fontId="2" fillId="0" borderId="15" xfId="1" applyFont="1" applyBorder="1" applyAlignment="1">
      <alignment horizontal="left" vertical="center" wrapText="1"/>
    </xf>
    <xf numFmtId="14" fontId="15" fillId="0" borderId="13" xfId="1" applyNumberFormat="1" applyFont="1" applyBorder="1" applyAlignment="1">
      <alignment horizontal="center" vertical="center" wrapText="1"/>
    </xf>
    <xf numFmtId="14" fontId="16" fillId="0" borderId="13" xfId="1" applyNumberFormat="1" applyFont="1" applyBorder="1" applyAlignment="1">
      <alignment horizontal="center" vertical="center" wrapText="1"/>
    </xf>
    <xf numFmtId="1" fontId="2" fillId="0" borderId="0" xfId="1" applyNumberFormat="1" applyFont="1"/>
    <xf numFmtId="1" fontId="2" fillId="0" borderId="0" xfId="1" applyNumberFormat="1" applyFont="1" applyAlignment="1">
      <alignment horizontal="center" vertical="center"/>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horizontal="justify" vertical="center" wrapText="1"/>
    </xf>
    <xf numFmtId="0" fontId="13" fillId="0" borderId="23" xfId="1" applyFont="1" applyBorder="1" applyAlignment="1">
      <alignment vertical="center" wrapText="1"/>
    </xf>
    <xf numFmtId="0" fontId="6" fillId="0" borderId="0" xfId="1" applyFont="1"/>
    <xf numFmtId="0" fontId="21" fillId="0" borderId="0" xfId="2" applyFont="1"/>
    <xf numFmtId="0" fontId="22" fillId="7" borderId="24" xfId="2" applyFont="1" applyFill="1" applyBorder="1" applyAlignment="1">
      <alignment horizontal="center" vertical="center"/>
    </xf>
    <xf numFmtId="0" fontId="22" fillId="8" borderId="24" xfId="2" applyFont="1" applyFill="1" applyBorder="1" applyAlignment="1">
      <alignment horizontal="center" vertical="center"/>
    </xf>
    <xf numFmtId="0" fontId="22" fillId="9" borderId="24" xfId="2" applyFont="1" applyFill="1" applyBorder="1" applyAlignment="1">
      <alignment horizontal="center" vertical="center"/>
    </xf>
    <xf numFmtId="0" fontId="22" fillId="10" borderId="0" xfId="2" applyFont="1" applyFill="1" applyAlignment="1">
      <alignment horizontal="center" vertical="center"/>
    </xf>
    <xf numFmtId="0" fontId="21" fillId="0" borderId="0" xfId="2" applyFont="1" applyAlignment="1">
      <alignment horizontal="center"/>
    </xf>
    <xf numFmtId="0" fontId="23" fillId="0" borderId="45" xfId="2" applyFont="1" applyBorder="1"/>
    <xf numFmtId="0" fontId="23" fillId="11" borderId="25" xfId="2" applyFont="1" applyFill="1" applyBorder="1" applyAlignment="1">
      <alignment horizontal="center"/>
    </xf>
    <xf numFmtId="0" fontId="24" fillId="12" borderId="27" xfId="2" applyFont="1" applyFill="1" applyBorder="1"/>
    <xf numFmtId="0" fontId="26" fillId="11" borderId="51" xfId="2" applyFont="1" applyFill="1" applyBorder="1" applyAlignment="1">
      <alignment horizontal="center" vertical="center"/>
    </xf>
    <xf numFmtId="0" fontId="27" fillId="5" borderId="18" xfId="0" applyFont="1" applyFill="1" applyBorder="1" applyAlignment="1">
      <alignment vertical="center" wrapText="1"/>
    </xf>
    <xf numFmtId="0" fontId="21" fillId="0" borderId="18" xfId="2" applyFont="1" applyBorder="1" applyAlignment="1">
      <alignment horizontal="center" vertical="center"/>
    </xf>
    <xf numFmtId="0" fontId="28" fillId="13" borderId="18" xfId="2" applyFont="1" applyFill="1" applyBorder="1" applyAlignment="1">
      <alignment horizontal="center" vertical="center"/>
    </xf>
    <xf numFmtId="9" fontId="21" fillId="0" borderId="18" xfId="2" applyNumberFormat="1" applyFont="1" applyBorder="1" applyAlignment="1">
      <alignment vertical="center"/>
    </xf>
    <xf numFmtId="9" fontId="21" fillId="0" borderId="18" xfId="2" applyNumberFormat="1" applyFont="1" applyBorder="1" applyAlignment="1">
      <alignment horizontal="center" vertical="center"/>
    </xf>
    <xf numFmtId="0" fontId="21" fillId="0" borderId="18" xfId="2" applyFont="1" applyBorder="1" applyAlignment="1">
      <alignment vertical="center"/>
    </xf>
    <xf numFmtId="0" fontId="21" fillId="14" borderId="18" xfId="2" applyFont="1" applyFill="1" applyBorder="1" applyAlignment="1">
      <alignment vertical="center"/>
    </xf>
    <xf numFmtId="14" fontId="21" fillId="0" borderId="18" xfId="2" applyNumberFormat="1" applyFont="1" applyBorder="1" applyAlignment="1">
      <alignment vertical="center" wrapText="1"/>
    </xf>
    <xf numFmtId="1" fontId="22" fillId="13" borderId="18" xfId="2" applyNumberFormat="1" applyFont="1" applyFill="1" applyBorder="1" applyAlignment="1">
      <alignment horizontal="center" vertical="center"/>
    </xf>
    <xf numFmtId="9" fontId="22" fillId="13" borderId="18" xfId="2" applyNumberFormat="1" applyFont="1" applyFill="1" applyBorder="1" applyAlignment="1">
      <alignment horizontal="center" vertical="center"/>
    </xf>
    <xf numFmtId="9" fontId="21" fillId="0" borderId="18" xfId="2" applyNumberFormat="1" applyFont="1" applyBorder="1"/>
    <xf numFmtId="0" fontId="21" fillId="15" borderId="18" xfId="2" applyFont="1" applyFill="1" applyBorder="1" applyAlignment="1">
      <alignment wrapText="1"/>
    </xf>
    <xf numFmtId="14" fontId="21" fillId="0" borderId="18" xfId="2" applyNumberFormat="1" applyFont="1" applyBorder="1" applyAlignment="1">
      <alignment vertical="center"/>
    </xf>
    <xf numFmtId="0" fontId="21" fillId="0" borderId="18" xfId="2" applyFont="1" applyBorder="1" applyAlignment="1">
      <alignment wrapText="1"/>
    </xf>
    <xf numFmtId="0" fontId="28" fillId="13" borderId="18" xfId="2" applyFont="1" applyFill="1" applyBorder="1" applyAlignment="1">
      <alignment horizontal="center"/>
    </xf>
    <xf numFmtId="14" fontId="21" fillId="0" borderId="18" xfId="2" applyNumberFormat="1" applyFont="1" applyBorder="1"/>
    <xf numFmtId="1" fontId="22" fillId="13" borderId="18" xfId="2" applyNumberFormat="1" applyFont="1" applyFill="1" applyBorder="1" applyAlignment="1">
      <alignment horizontal="center"/>
    </xf>
    <xf numFmtId="9" fontId="22" fillId="13" borderId="18" xfId="2" applyNumberFormat="1" applyFont="1" applyFill="1" applyBorder="1" applyAlignment="1">
      <alignment horizontal="center"/>
    </xf>
    <xf numFmtId="0" fontId="21" fillId="5" borderId="18" xfId="2" applyFont="1" applyFill="1" applyBorder="1"/>
    <xf numFmtId="14" fontId="21" fillId="0" borderId="0" xfId="2" applyNumberFormat="1" applyFont="1"/>
    <xf numFmtId="0" fontId="25" fillId="0" borderId="0" xfId="2" applyFont="1"/>
    <xf numFmtId="14" fontId="2" fillId="0" borderId="18" xfId="1" applyNumberFormat="1" applyFont="1" applyFill="1" applyBorder="1" applyAlignment="1">
      <alignment horizontal="center" vertical="center" wrapText="1"/>
    </xf>
    <xf numFmtId="14" fontId="15" fillId="0" borderId="18" xfId="1" applyNumberFormat="1" applyFont="1" applyFill="1" applyBorder="1" applyAlignment="1">
      <alignment horizontal="center" vertical="center" wrapText="1"/>
    </xf>
    <xf numFmtId="0" fontId="2" fillId="0" borderId="18" xfId="1" applyFont="1" applyFill="1" applyBorder="1" applyAlignment="1">
      <alignment horizontal="center" vertical="center" wrapText="1"/>
    </xf>
    <xf numFmtId="14" fontId="6" fillId="0" borderId="18" xfId="1" applyNumberFormat="1" applyFont="1" applyFill="1" applyBorder="1" applyAlignment="1">
      <alignment horizontal="center" vertical="center" wrapText="1"/>
    </xf>
    <xf numFmtId="14" fontId="16" fillId="0" borderId="18" xfId="1" applyNumberFormat="1" applyFont="1" applyFill="1" applyBorder="1" applyAlignment="1">
      <alignment horizontal="center" vertical="center" wrapText="1"/>
    </xf>
    <xf numFmtId="14" fontId="2" fillId="0" borderId="13" xfId="1" applyNumberFormat="1" applyFont="1" applyFill="1" applyBorder="1" applyAlignment="1">
      <alignment horizontal="center" vertical="center" wrapText="1"/>
    </xf>
    <xf numFmtId="14" fontId="6" fillId="0" borderId="13" xfId="1" applyNumberFormat="1" applyFont="1" applyFill="1" applyBorder="1" applyAlignment="1">
      <alignment horizontal="center" vertical="center" wrapText="1"/>
    </xf>
    <xf numFmtId="0" fontId="7" fillId="6" borderId="18" xfId="1" applyFont="1" applyFill="1" applyBorder="1" applyAlignment="1">
      <alignment vertical="center"/>
    </xf>
    <xf numFmtId="14" fontId="2" fillId="0" borderId="18" xfId="1" applyNumberFormat="1" applyFont="1" applyBorder="1" applyAlignment="1">
      <alignment horizontal="center"/>
    </xf>
    <xf numFmtId="14" fontId="2" fillId="0" borderId="18" xfId="1" applyNumberFormat="1" applyFont="1" applyBorder="1" applyAlignment="1">
      <alignment horizontal="justify" vertical="top"/>
    </xf>
    <xf numFmtId="14" fontId="2" fillId="0" borderId="0" xfId="1" applyNumberFormat="1" applyFont="1" applyFill="1" applyBorder="1" applyAlignment="1">
      <alignment vertical="top" wrapText="1"/>
    </xf>
    <xf numFmtId="14" fontId="2" fillId="0" borderId="0" xfId="1" applyNumberFormat="1" applyFont="1" applyFill="1" applyBorder="1" applyAlignment="1">
      <alignment vertical="center"/>
    </xf>
    <xf numFmtId="0" fontId="2" fillId="0" borderId="18" xfId="1" applyFont="1" applyFill="1" applyBorder="1" applyAlignment="1">
      <alignment horizontal="left" vertical="top" wrapText="1"/>
    </xf>
    <xf numFmtId="0" fontId="2" fillId="0" borderId="18" xfId="1" applyFont="1" applyFill="1" applyBorder="1" applyAlignment="1">
      <alignment horizontal="center" vertical="center"/>
    </xf>
    <xf numFmtId="0" fontId="2" fillId="0" borderId="18" xfId="1" applyFont="1" applyFill="1" applyBorder="1" applyAlignment="1">
      <alignment horizontal="left" vertical="center" wrapText="1"/>
    </xf>
    <xf numFmtId="0" fontId="25" fillId="11" borderId="49" xfId="2" applyFont="1" applyFill="1" applyBorder="1" applyAlignment="1">
      <alignment horizontal="center" vertical="center" wrapText="1"/>
    </xf>
    <xf numFmtId="0" fontId="24" fillId="0" borderId="24" xfId="2" applyFont="1" applyBorder="1"/>
    <xf numFmtId="0" fontId="25" fillId="11" borderId="47" xfId="2" applyFont="1" applyFill="1" applyBorder="1" applyAlignment="1">
      <alignment horizontal="center" vertical="center" wrapText="1"/>
    </xf>
    <xf numFmtId="0" fontId="24" fillId="0" borderId="51" xfId="2" applyFont="1" applyBorder="1"/>
    <xf numFmtId="0" fontId="25" fillId="11" borderId="2" xfId="2" applyFont="1" applyFill="1" applyBorder="1" applyAlignment="1">
      <alignment horizontal="center" vertical="center" wrapText="1"/>
    </xf>
    <xf numFmtId="0" fontId="25" fillId="11" borderId="4" xfId="2" applyFont="1" applyFill="1" applyBorder="1" applyAlignment="1">
      <alignment horizontal="center" vertical="center" wrapText="1"/>
    </xf>
    <xf numFmtId="0" fontId="25" fillId="11" borderId="21" xfId="2" applyFont="1" applyFill="1" applyBorder="1" applyAlignment="1">
      <alignment horizontal="center" vertical="center" wrapText="1"/>
    </xf>
    <xf numFmtId="0" fontId="25" fillId="11" borderId="52" xfId="2" applyFont="1" applyFill="1" applyBorder="1" applyAlignment="1">
      <alignment horizontal="center" vertical="center" wrapText="1"/>
    </xf>
    <xf numFmtId="0" fontId="25" fillId="11" borderId="46" xfId="2" applyFont="1" applyFill="1" applyBorder="1" applyAlignment="1">
      <alignment horizontal="center" vertical="center" wrapText="1"/>
    </xf>
    <xf numFmtId="0" fontId="25" fillId="11" borderId="50" xfId="2" applyFont="1" applyFill="1" applyBorder="1" applyAlignment="1">
      <alignment horizontal="center" vertical="center" wrapText="1"/>
    </xf>
    <xf numFmtId="0" fontId="25" fillId="11" borderId="0" xfId="2" applyFont="1" applyFill="1" applyAlignment="1">
      <alignment horizontal="center" vertical="center" wrapText="1"/>
    </xf>
    <xf numFmtId="0" fontId="24" fillId="0" borderId="0" xfId="2" applyFont="1"/>
    <xf numFmtId="0" fontId="24" fillId="0" borderId="3" xfId="2" applyFont="1" applyBorder="1"/>
    <xf numFmtId="0" fontId="25" fillId="11" borderId="3" xfId="2" applyFont="1" applyFill="1" applyBorder="1" applyAlignment="1">
      <alignment horizontal="center" vertical="center" wrapText="1"/>
    </xf>
    <xf numFmtId="0" fontId="24" fillId="0" borderId="48" xfId="2" applyFont="1" applyBorder="1"/>
    <xf numFmtId="0" fontId="24" fillId="0" borderId="53" xfId="2" applyFont="1" applyBorder="1"/>
    <xf numFmtId="0" fontId="23" fillId="11" borderId="2" xfId="2" applyFont="1" applyFill="1" applyBorder="1" applyAlignment="1">
      <alignment horizontal="center" vertical="center"/>
    </xf>
    <xf numFmtId="0" fontId="23" fillId="11" borderId="4" xfId="2" applyFont="1" applyFill="1" applyBorder="1" applyAlignment="1">
      <alignment horizontal="center" vertical="center"/>
    </xf>
    <xf numFmtId="0" fontId="21" fillId="0" borderId="25" xfId="2" applyFont="1" applyBorder="1" applyAlignment="1">
      <alignment horizontal="center" vertical="center"/>
    </xf>
    <xf numFmtId="0" fontId="24" fillId="0" borderId="32" xfId="2" applyFont="1" applyBorder="1"/>
    <xf numFmtId="0" fontId="24" fillId="0" borderId="38" xfId="2" applyFont="1" applyBorder="1"/>
    <xf numFmtId="0" fontId="23" fillId="0" borderId="26" xfId="2" applyFont="1" applyBorder="1" applyAlignment="1">
      <alignment horizontal="center" vertical="center" wrapText="1"/>
    </xf>
    <xf numFmtId="0" fontId="24" fillId="0" borderId="27" xfId="2" applyFont="1" applyBorder="1"/>
    <xf numFmtId="0" fontId="24" fillId="0" borderId="28" xfId="2" applyFont="1" applyBorder="1"/>
    <xf numFmtId="0" fontId="24" fillId="0" borderId="33" xfId="2" applyFont="1" applyBorder="1"/>
    <xf numFmtId="0" fontId="21" fillId="0" borderId="0" xfId="2" applyFont="1"/>
    <xf numFmtId="0" fontId="24" fillId="0" borderId="34" xfId="2" applyFont="1" applyBorder="1"/>
    <xf numFmtId="0" fontId="24" fillId="0" borderId="39" xfId="2" applyFont="1" applyBorder="1"/>
    <xf numFmtId="0" fontId="24" fillId="0" borderId="40" xfId="2" applyFont="1" applyBorder="1"/>
    <xf numFmtId="0" fontId="24" fillId="0" borderId="41" xfId="2" applyFont="1" applyBorder="1"/>
    <xf numFmtId="0" fontId="21" fillId="0" borderId="29" xfId="2" applyFont="1" applyBorder="1" applyAlignment="1">
      <alignment horizontal="center"/>
    </xf>
    <xf numFmtId="0" fontId="24" fillId="0" borderId="30" xfId="2" applyFont="1" applyBorder="1"/>
    <xf numFmtId="0" fontId="21" fillId="0" borderId="31" xfId="2" applyFont="1" applyBorder="1" applyAlignment="1">
      <alignment horizontal="center"/>
    </xf>
    <xf numFmtId="0" fontId="24" fillId="0" borderId="37" xfId="2" applyFont="1" applyBorder="1"/>
    <xf numFmtId="0" fontId="24" fillId="0" borderId="44" xfId="2" applyFont="1" applyBorder="1"/>
    <xf numFmtId="0" fontId="21" fillId="0" borderId="35" xfId="2" applyFont="1" applyBorder="1" applyAlignment="1">
      <alignment horizontal="center"/>
    </xf>
    <xf numFmtId="0" fontId="24" fillId="0" borderId="36" xfId="2" applyFont="1" applyBorder="1"/>
    <xf numFmtId="0" fontId="21" fillId="0" borderId="42" xfId="2" applyFont="1" applyBorder="1" applyAlignment="1">
      <alignment horizontal="center"/>
    </xf>
    <xf numFmtId="0" fontId="24" fillId="0" borderId="43" xfId="2" applyFont="1" applyBorder="1"/>
    <xf numFmtId="14" fontId="21" fillId="0" borderId="26" xfId="2" applyNumberFormat="1" applyFont="1" applyBorder="1" applyAlignment="1">
      <alignment horizontal="center"/>
    </xf>
    <xf numFmtId="14" fontId="21" fillId="0" borderId="27" xfId="2" applyNumberFormat="1" applyFont="1" applyBorder="1" applyAlignment="1">
      <alignment horizontal="center"/>
    </xf>
    <xf numFmtId="0" fontId="23" fillId="11" borderId="26" xfId="2" applyFont="1" applyFill="1" applyBorder="1" applyAlignment="1">
      <alignment horizontal="center" vertical="center"/>
    </xf>
    <xf numFmtId="0" fontId="23" fillId="11" borderId="27" xfId="2" applyFont="1" applyFill="1" applyBorder="1" applyAlignment="1">
      <alignment horizontal="center" vertical="center"/>
    </xf>
    <xf numFmtId="0" fontId="23" fillId="11" borderId="26" xfId="2" applyFont="1" applyFill="1" applyBorder="1" applyAlignment="1">
      <alignment horizontal="center"/>
    </xf>
    <xf numFmtId="0" fontId="17" fillId="0" borderId="0" xfId="1" applyFont="1" applyAlignment="1">
      <alignment horizontal="left" vertical="top" wrapText="1"/>
    </xf>
    <xf numFmtId="0" fontId="17" fillId="0" borderId="0" xfId="1" applyFont="1" applyAlignment="1">
      <alignment horizontal="left" vertical="top"/>
    </xf>
    <xf numFmtId="0" fontId="7" fillId="4" borderId="15"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5" xfId="1" applyFont="1" applyFill="1" applyBorder="1" applyAlignment="1">
      <alignment horizontal="justify" vertical="center"/>
    </xf>
    <xf numFmtId="0" fontId="7" fillId="4" borderId="16" xfId="1" applyFont="1" applyFill="1" applyBorder="1" applyAlignment="1">
      <alignment horizontal="justify" vertical="center"/>
    </xf>
    <xf numFmtId="0" fontId="7" fillId="6" borderId="21" xfId="1" applyFont="1" applyFill="1" applyBorder="1" applyAlignment="1">
      <alignment horizontal="center" vertical="center"/>
    </xf>
    <xf numFmtId="0" fontId="7" fillId="6" borderId="0" xfId="1" applyFont="1" applyFill="1" applyAlignment="1">
      <alignment horizontal="center" vertical="center"/>
    </xf>
    <xf numFmtId="14" fontId="2" fillId="0" borderId="18" xfId="1" applyNumberFormat="1" applyFont="1" applyFill="1" applyBorder="1" applyAlignment="1">
      <alignment horizontal="justify" vertical="top" wrapText="1"/>
    </xf>
    <xf numFmtId="14" fontId="2" fillId="0" borderId="18" xfId="1" applyNumberFormat="1" applyFont="1" applyFill="1" applyBorder="1" applyAlignment="1">
      <alignment horizontal="center" vertical="center"/>
    </xf>
    <xf numFmtId="14" fontId="2" fillId="0" borderId="15" xfId="1" applyNumberFormat="1" applyFont="1" applyFill="1" applyBorder="1" applyAlignment="1">
      <alignment horizontal="justify" vertical="top" wrapText="1"/>
    </xf>
    <xf numFmtId="14" fontId="2" fillId="0" borderId="16" xfId="1" applyNumberFormat="1" applyFont="1" applyFill="1" applyBorder="1" applyAlignment="1">
      <alignment horizontal="justify" vertical="top" wrapText="1"/>
    </xf>
    <xf numFmtId="14" fontId="2" fillId="0" borderId="17" xfId="1" applyNumberFormat="1" applyFont="1" applyFill="1" applyBorder="1" applyAlignment="1">
      <alignment horizontal="justify" vertical="top"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7" fillId="2" borderId="15" xfId="1" applyFont="1" applyFill="1" applyBorder="1" applyAlignment="1">
      <alignment horizontal="left" wrapText="1"/>
    </xf>
    <xf numFmtId="0" fontId="7" fillId="2" borderId="16" xfId="1" applyFont="1" applyFill="1" applyBorder="1" applyAlignment="1">
      <alignment horizontal="left" wrapText="1"/>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7" fillId="2" borderId="18" xfId="1" applyFont="1" applyFill="1" applyBorder="1" applyAlignment="1">
      <alignment horizontal="left" vertical="center"/>
    </xf>
    <xf numFmtId="0" fontId="9" fillId="0" borderId="18" xfId="1" applyFont="1" applyBorder="1" applyAlignment="1">
      <alignment horizontal="left" vertical="center"/>
    </xf>
    <xf numFmtId="0" fontId="1" fillId="0" borderId="1" xfId="1" applyBorder="1" applyAlignment="1">
      <alignment horizontal="center"/>
    </xf>
    <xf numFmtId="0" fontId="1" fillId="0" borderId="7" xfId="1" applyBorder="1" applyAlignment="1">
      <alignment horizontal="center"/>
    </xf>
    <xf numFmtId="0" fontId="1" fillId="0" borderId="11" xfId="1" applyBorder="1" applyAlignment="1">
      <alignment horizont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7" fillId="2" borderId="18" xfId="1" applyFont="1" applyFill="1" applyBorder="1" applyAlignment="1">
      <alignment horizontal="left" vertical="center" wrapText="1"/>
    </xf>
    <xf numFmtId="0" fontId="8" fillId="0" borderId="18" xfId="1" applyFont="1" applyBorder="1" applyAlignment="1">
      <alignment horizontal="justify" vertical="center" wrapText="1"/>
    </xf>
    <xf numFmtId="0" fontId="10" fillId="0" borderId="18" xfId="1" applyFont="1" applyBorder="1" applyAlignment="1">
      <alignment horizontal="justify" vertical="center" wrapText="1"/>
    </xf>
    <xf numFmtId="0" fontId="9" fillId="0" borderId="18" xfId="1" applyFont="1" applyBorder="1" applyAlignment="1">
      <alignment horizontal="justify" vertical="center" wrapText="1"/>
    </xf>
    <xf numFmtId="0" fontId="9" fillId="0" borderId="18" xfId="1" applyFont="1" applyBorder="1" applyAlignment="1">
      <alignment horizontal="justify" vertical="center"/>
    </xf>
    <xf numFmtId="0" fontId="11" fillId="0" borderId="18" xfId="1" applyFont="1" applyBorder="1" applyAlignment="1">
      <alignment horizontal="justify" vertical="center" wrapText="1"/>
    </xf>
    <xf numFmtId="0" fontId="12" fillId="2" borderId="18" xfId="1" applyFont="1" applyFill="1" applyBorder="1" applyAlignment="1">
      <alignment horizontal="left" vertical="center" wrapText="1"/>
    </xf>
    <xf numFmtId="0" fontId="12" fillId="2" borderId="18" xfId="1" applyFont="1" applyFill="1" applyBorder="1" applyAlignment="1">
      <alignment horizontal="left" vertical="center"/>
    </xf>
    <xf numFmtId="14" fontId="2" fillId="0" borderId="15" xfId="1" applyNumberFormat="1" applyFont="1" applyFill="1" applyBorder="1" applyAlignment="1">
      <alignment horizontal="center" vertical="center"/>
    </xf>
    <xf numFmtId="14" fontId="2" fillId="0" borderId="16" xfId="1" applyNumberFormat="1" applyFont="1" applyFill="1" applyBorder="1" applyAlignment="1">
      <alignment horizontal="center" vertical="center"/>
    </xf>
    <xf numFmtId="14" fontId="2" fillId="0" borderId="17" xfId="1" applyNumberFormat="1" applyFont="1" applyFill="1" applyBorder="1" applyAlignment="1">
      <alignment horizontal="center" vertical="center"/>
    </xf>
    <xf numFmtId="49" fontId="15" fillId="0" borderId="18" xfId="1" applyNumberFormat="1" applyFont="1" applyFill="1" applyBorder="1" applyAlignment="1">
      <alignment horizontal="left" vertical="top" wrapText="1"/>
    </xf>
    <xf numFmtId="0" fontId="15" fillId="0" borderId="18" xfId="1" applyFont="1" applyFill="1" applyBorder="1" applyAlignment="1">
      <alignment horizontal="center" vertical="center" wrapText="1"/>
    </xf>
    <xf numFmtId="0" fontId="15" fillId="0" borderId="18" xfId="1" applyFont="1" applyFill="1" applyBorder="1" applyAlignment="1">
      <alignment horizontal="justify" vertical="top" wrapText="1"/>
    </xf>
    <xf numFmtId="0" fontId="2" fillId="0" borderId="0" xfId="1" applyFont="1" applyFill="1" applyAlignment="1">
      <alignment horizontal="center" vertical="center" wrapText="1"/>
    </xf>
    <xf numFmtId="0" fontId="2" fillId="0" borderId="18" xfId="1" applyFont="1" applyFill="1" applyBorder="1" applyAlignment="1">
      <alignment horizontal="center" vertical="top"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8" fillId="0" borderId="18" xfId="1" applyFont="1" applyFill="1" applyBorder="1" applyAlignment="1">
      <alignment horizontal="justify" vertical="center" wrapText="1"/>
    </xf>
    <xf numFmtId="0" fontId="8" fillId="0" borderId="18" xfId="1" applyFont="1" applyFill="1" applyBorder="1" applyAlignment="1">
      <alignment horizontal="justify" vertical="center"/>
    </xf>
    <xf numFmtId="1" fontId="2" fillId="0" borderId="18" xfId="1" applyNumberFormat="1" applyFont="1" applyFill="1" applyBorder="1" applyAlignment="1">
      <alignment horizontal="justify" vertical="center"/>
    </xf>
    <xf numFmtId="0" fontId="14" fillId="0" borderId="18" xfId="0" applyFont="1" applyFill="1" applyBorder="1" applyAlignment="1">
      <alignment vertical="center" wrapText="1"/>
    </xf>
    <xf numFmtId="0" fontId="2" fillId="0" borderId="18" xfId="1" applyFont="1" applyFill="1" applyBorder="1" applyAlignment="1">
      <alignment horizontal="justify" vertical="top" wrapText="1"/>
    </xf>
  </cellXfs>
  <cellStyles count="3">
    <cellStyle name="Normal" xfId="0" builtinId="0"/>
    <cellStyle name="Normal 4" xfId="2"/>
    <cellStyle name="Normal 5" xfId="1"/>
  </cellStyles>
  <dxfs count="54">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IPPA 1.1'!A1"/><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id="{DC44F4EC-B0BE-46BB-954F-62EBAFC5730B}"/>
            </a:ext>
          </a:extLst>
        </xdr:cNvPr>
        <xdr:cNvPicPr preferRelativeResize="0"/>
      </xdr:nvPicPr>
      <xdr:blipFill>
        <a:blip xmlns:r="http://schemas.openxmlformats.org/officeDocument/2006/relationships" r:embed="rId1" cstate="print"/>
        <a:stretch>
          <a:fillRect/>
        </a:stretch>
      </xdr:blipFill>
      <xdr:spPr>
        <a:xfrm>
          <a:off x="18307050" y="238125"/>
          <a:ext cx="685800" cy="714375"/>
        </a:xfrm>
        <a:prstGeom prst="rect">
          <a:avLst/>
        </a:prstGeom>
        <a:noFill/>
      </xdr:spPr>
    </xdr:pic>
    <xdr:clientData fLocksWithSheet="0"/>
  </xdr:oneCellAnchor>
  <xdr:twoCellAnchor editAs="oneCell">
    <xdr:from>
      <xdr:col>1</xdr:col>
      <xdr:colOff>57150</xdr:colOff>
      <xdr:row>30</xdr:row>
      <xdr:rowOff>85725</xdr:rowOff>
    </xdr:from>
    <xdr:to>
      <xdr:col>1</xdr:col>
      <xdr:colOff>2085975</xdr:colOff>
      <xdr:row>34</xdr:row>
      <xdr:rowOff>1</xdr:rowOff>
    </xdr:to>
    <xdr:pic>
      <xdr:nvPicPr>
        <xdr:cNvPr id="3" name="2 Imagen">
          <a:hlinkClick xmlns:r="http://schemas.openxmlformats.org/officeDocument/2006/relationships" r:id="rId2"/>
          <a:extLst>
            <a:ext uri="{FF2B5EF4-FFF2-40B4-BE49-F238E27FC236}">
              <a16:creationId xmlns:a16="http://schemas.microsoft.com/office/drawing/2014/main" id="{DA381745-3E54-4798-A8B6-441291C5338C}"/>
            </a:ext>
          </a:extLst>
        </xdr:cNvPr>
        <xdr:cNvPicPr/>
      </xdr:nvPicPr>
      <xdr:blipFill rotWithShape="1">
        <a:blip xmlns:r="http://schemas.openxmlformats.org/officeDocument/2006/relationships" r:embed="rId3"/>
        <a:srcRect b="49500"/>
        <a:stretch/>
      </xdr:blipFill>
      <xdr:spPr bwMode="auto">
        <a:xfrm>
          <a:off x="361950" y="7353300"/>
          <a:ext cx="2028825" cy="676276"/>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222250</xdr:colOff>
      <xdr:row>1</xdr:row>
      <xdr:rowOff>63500</xdr:rowOff>
    </xdr:from>
    <xdr:ext cx="1594305" cy="1542879"/>
    <xdr:pic>
      <xdr:nvPicPr>
        <xdr:cNvPr id="2" name="Imagen 1">
          <a:extLst>
            <a:ext uri="{FF2B5EF4-FFF2-40B4-BE49-F238E27FC236}">
              <a16:creationId xmlns:a16="http://schemas.microsoft.com/office/drawing/2014/main" id="{1B7C3443-0BA5-4D25-BF4E-C4A3AC66F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0" y="254000"/>
          <a:ext cx="1594305" cy="1542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PAA%202024%20PROPUESTA.%20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CAJA DE HERRAMIENTAS"/>
      <sheetName val="GLOSARIO"/>
      <sheetName val="CONOCIMIENTO ENT"/>
      <sheetName val="MIPPA 1"/>
      <sheetName val="PRIORIZACIÓN"/>
      <sheetName val="MIPPA 1.1"/>
      <sheetName val="ANALISIS OCI"/>
      <sheetName val="MET CALCULO RECURSOS"/>
      <sheetName val="2. Días -horas hábiles x vig"/>
      <sheetName val="1. Horas requeridas PAAI"/>
      <sheetName val="MIPPA 2"/>
      <sheetName val="PAA 2024"/>
      <sheetName val="PAA OCI  "/>
    </sheetNames>
    <sheetDataSet>
      <sheetData sheetId="0" refreshError="1"/>
      <sheetData sheetId="1" refreshError="1"/>
      <sheetData sheetId="2" refreshError="1"/>
      <sheetData sheetId="3" refreshError="1"/>
      <sheetData sheetId="4"/>
      <sheetData sheetId="5" refreshError="1"/>
      <sheetData sheetId="6">
        <row r="9">
          <cell r="AC9" t="e">
            <v>#DIV/0!</v>
          </cell>
        </row>
        <row r="10">
          <cell r="AC10" t="e">
            <v>#DIV/0!</v>
          </cell>
        </row>
        <row r="11">
          <cell r="AC11" t="e">
            <v>#DIV/0!</v>
          </cell>
        </row>
        <row r="12">
          <cell r="AC12" t="e">
            <v>#DIV/0!</v>
          </cell>
        </row>
        <row r="13">
          <cell r="AC13" t="e">
            <v>#DIV/0!</v>
          </cell>
        </row>
        <row r="14">
          <cell r="AC14" t="e">
            <v>#DIV/0!</v>
          </cell>
        </row>
        <row r="15">
          <cell r="AC15" t="e">
            <v>#DIV/0!</v>
          </cell>
        </row>
        <row r="16">
          <cell r="AC16" t="e">
            <v>#DIV/0!</v>
          </cell>
        </row>
        <row r="17">
          <cell r="AC17" t="e">
            <v>#DIV/0!</v>
          </cell>
        </row>
        <row r="18">
          <cell r="AC18" t="e">
            <v>#DIV/0!</v>
          </cell>
        </row>
        <row r="19">
          <cell r="AC19" t="e">
            <v>#DIV/0!</v>
          </cell>
        </row>
        <row r="20">
          <cell r="AC20" t="e">
            <v>#DIV/0!</v>
          </cell>
        </row>
        <row r="21">
          <cell r="AC21" t="e">
            <v>#DIV/0!</v>
          </cell>
        </row>
        <row r="22">
          <cell r="AC22" t="e">
            <v>#DIV/0!</v>
          </cell>
        </row>
        <row r="23">
          <cell r="AC23" t="e">
            <v>#DIV/0!</v>
          </cell>
        </row>
        <row r="24">
          <cell r="AC24" t="e">
            <v>#DIV/0!</v>
          </cell>
        </row>
        <row r="25">
          <cell r="AC25" t="e">
            <v>#DIV/0!</v>
          </cell>
        </row>
        <row r="26">
          <cell r="AC26" t="e">
            <v>#DIV/0!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A33"/>
  <sheetViews>
    <sheetView topLeftCell="J1" zoomScale="64" zoomScaleNormal="70" workbookViewId="0">
      <pane ySplit="9" topLeftCell="A10" activePane="bottomLeft" state="frozen"/>
      <selection pane="bottomLeft" activeCell="T41" sqref="T41"/>
    </sheetView>
  </sheetViews>
  <sheetFormatPr baseColWidth="10" defaultColWidth="14.42578125" defaultRowHeight="15" customHeight="1" x14ac:dyDescent="0.3"/>
  <cols>
    <col min="1" max="1" width="4.5703125" style="64" customWidth="1"/>
    <col min="2" max="2" width="48.7109375" style="64" customWidth="1"/>
    <col min="3" max="7" width="10.7109375" style="64" customWidth="1"/>
    <col min="8" max="8" width="11.5703125" style="64" customWidth="1"/>
    <col min="9" max="9" width="14.140625" style="64" customWidth="1"/>
    <col min="10" max="10" width="22" style="69" customWidth="1"/>
    <col min="11" max="12" width="9.7109375" style="64" customWidth="1"/>
    <col min="13" max="13" width="13" style="64" customWidth="1"/>
    <col min="14" max="14" width="10.85546875" style="64" customWidth="1"/>
    <col min="15" max="16" width="10.7109375" style="64" customWidth="1"/>
    <col min="17" max="17" width="16.28515625" style="64" customWidth="1"/>
    <col min="18" max="18" width="20" style="64" customWidth="1"/>
    <col min="19" max="19" width="13.5703125" style="64" customWidth="1"/>
    <col min="20" max="21" width="32.140625" style="64" customWidth="1"/>
    <col min="22" max="23" width="14.42578125" style="64"/>
    <col min="24" max="24" width="39" style="64" customWidth="1"/>
    <col min="25" max="16384" width="14.42578125" style="64"/>
  </cols>
  <sheetData>
    <row r="1" spans="2:27" ht="15" customHeight="1" thickBot="1" x14ac:dyDescent="0.35">
      <c r="C1" s="65" t="s">
        <v>120</v>
      </c>
      <c r="D1" s="66" t="s">
        <v>121</v>
      </c>
      <c r="E1" s="67" t="s">
        <v>122</v>
      </c>
      <c r="F1" s="68" t="s">
        <v>123</v>
      </c>
    </row>
    <row r="2" spans="2:27" ht="16.5" x14ac:dyDescent="0.3">
      <c r="B2" s="128" t="s">
        <v>124</v>
      </c>
      <c r="C2" s="131" t="s">
        <v>125</v>
      </c>
      <c r="D2" s="132"/>
      <c r="E2" s="132"/>
      <c r="F2" s="132"/>
      <c r="G2" s="132"/>
      <c r="H2" s="132"/>
      <c r="I2" s="132"/>
      <c r="J2" s="132"/>
      <c r="K2" s="132"/>
      <c r="L2" s="132"/>
      <c r="M2" s="132"/>
      <c r="N2" s="132"/>
      <c r="O2" s="132"/>
      <c r="P2" s="132"/>
      <c r="Q2" s="133"/>
      <c r="R2" s="140"/>
      <c r="S2" s="141"/>
      <c r="T2" s="142"/>
    </row>
    <row r="3" spans="2:27" ht="16.5" x14ac:dyDescent="0.3">
      <c r="B3" s="129"/>
      <c r="C3" s="134"/>
      <c r="D3" s="135"/>
      <c r="E3" s="135"/>
      <c r="F3" s="135"/>
      <c r="G3" s="135"/>
      <c r="H3" s="135"/>
      <c r="I3" s="135"/>
      <c r="J3" s="135"/>
      <c r="K3" s="135"/>
      <c r="L3" s="135"/>
      <c r="M3" s="135"/>
      <c r="N3" s="135"/>
      <c r="O3" s="135"/>
      <c r="P3" s="135"/>
      <c r="Q3" s="136"/>
      <c r="R3" s="145"/>
      <c r="S3" s="146"/>
      <c r="T3" s="143"/>
    </row>
    <row r="4" spans="2:27" ht="16.5" x14ac:dyDescent="0.3">
      <c r="B4" s="129"/>
      <c r="C4" s="134"/>
      <c r="D4" s="135"/>
      <c r="E4" s="135"/>
      <c r="F4" s="135"/>
      <c r="G4" s="135"/>
      <c r="H4" s="135"/>
      <c r="I4" s="135"/>
      <c r="J4" s="135"/>
      <c r="K4" s="135"/>
      <c r="L4" s="135"/>
      <c r="M4" s="135"/>
      <c r="N4" s="135"/>
      <c r="O4" s="135"/>
      <c r="P4" s="135"/>
      <c r="Q4" s="136"/>
      <c r="R4" s="145"/>
      <c r="S4" s="146"/>
      <c r="T4" s="143"/>
    </row>
    <row r="5" spans="2:27" ht="17.25" thickBot="1" x14ac:dyDescent="0.35">
      <c r="B5" s="130"/>
      <c r="C5" s="137"/>
      <c r="D5" s="138"/>
      <c r="E5" s="138"/>
      <c r="F5" s="138"/>
      <c r="G5" s="138"/>
      <c r="H5" s="138"/>
      <c r="I5" s="138"/>
      <c r="J5" s="138"/>
      <c r="K5" s="138"/>
      <c r="L5" s="138"/>
      <c r="M5" s="138"/>
      <c r="N5" s="138"/>
      <c r="O5" s="138"/>
      <c r="P5" s="138"/>
      <c r="Q5" s="139"/>
      <c r="R5" s="147"/>
      <c r="S5" s="148"/>
      <c r="T5" s="144"/>
    </row>
    <row r="6" spans="2:27" ht="17.25" thickBot="1" x14ac:dyDescent="0.35">
      <c r="B6" s="70" t="s">
        <v>126</v>
      </c>
      <c r="C6" s="149">
        <v>45260</v>
      </c>
      <c r="D6" s="150"/>
    </row>
    <row r="7" spans="2:27" ht="15" customHeight="1" thickBot="1" x14ac:dyDescent="0.35"/>
    <row r="8" spans="2:27" ht="17.25" thickBot="1" x14ac:dyDescent="0.35">
      <c r="B8" s="71">
        <v>1</v>
      </c>
      <c r="C8" s="151">
        <v>2</v>
      </c>
      <c r="D8" s="152"/>
      <c r="E8" s="152"/>
      <c r="F8" s="152"/>
      <c r="G8" s="152"/>
      <c r="H8" s="152"/>
      <c r="I8" s="152"/>
      <c r="J8" s="152"/>
      <c r="K8" s="72"/>
      <c r="L8" s="72"/>
      <c r="M8" s="153">
        <v>3</v>
      </c>
      <c r="N8" s="133"/>
      <c r="O8" s="153">
        <v>4</v>
      </c>
      <c r="P8" s="133"/>
      <c r="Q8" s="153">
        <v>5</v>
      </c>
      <c r="R8" s="132"/>
      <c r="S8" s="132"/>
      <c r="T8" s="126">
        <v>6</v>
      </c>
      <c r="U8" s="127"/>
    </row>
    <row r="9" spans="2:27" ht="75" customHeight="1" x14ac:dyDescent="0.3">
      <c r="B9" s="118" t="s">
        <v>127</v>
      </c>
      <c r="C9" s="120" t="s">
        <v>128</v>
      </c>
      <c r="D9" s="121"/>
      <c r="E9" s="121"/>
      <c r="F9" s="121"/>
      <c r="G9" s="121"/>
      <c r="H9" s="112" t="s">
        <v>129</v>
      </c>
      <c r="I9" s="122"/>
      <c r="J9" s="114" t="s">
        <v>130</v>
      </c>
      <c r="K9" s="123"/>
      <c r="L9" s="115"/>
      <c r="M9" s="123" t="s">
        <v>131</v>
      </c>
      <c r="N9" s="124"/>
      <c r="O9" s="112" t="s">
        <v>132</v>
      </c>
      <c r="P9" s="124"/>
      <c r="Q9" s="110" t="s">
        <v>133</v>
      </c>
      <c r="R9" s="110" t="s">
        <v>134</v>
      </c>
      <c r="S9" s="112" t="s">
        <v>135</v>
      </c>
      <c r="T9" s="114" t="s">
        <v>136</v>
      </c>
      <c r="U9" s="115"/>
    </row>
    <row r="10" spans="2:27" ht="47.25" customHeight="1" x14ac:dyDescent="0.3">
      <c r="B10" s="119"/>
      <c r="C10" s="65" t="s">
        <v>120</v>
      </c>
      <c r="D10" s="66" t="s">
        <v>121</v>
      </c>
      <c r="E10" s="67" t="s">
        <v>122</v>
      </c>
      <c r="F10" s="68" t="s">
        <v>123</v>
      </c>
      <c r="G10" s="73" t="s">
        <v>137</v>
      </c>
      <c r="H10" s="113"/>
      <c r="I10" s="121"/>
      <c r="J10" s="116"/>
      <c r="K10" s="120"/>
      <c r="L10" s="117"/>
      <c r="M10" s="121"/>
      <c r="N10" s="125"/>
      <c r="O10" s="113"/>
      <c r="P10" s="125"/>
      <c r="Q10" s="111"/>
      <c r="R10" s="111"/>
      <c r="S10" s="113"/>
      <c r="T10" s="116"/>
      <c r="U10" s="117"/>
    </row>
    <row r="11" spans="2:27" ht="33.75" customHeight="1" x14ac:dyDescent="0.3">
      <c r="B11" s="74" t="s">
        <v>64</v>
      </c>
      <c r="C11" s="75">
        <v>0</v>
      </c>
      <c r="D11" s="75">
        <v>2</v>
      </c>
      <c r="E11" s="75">
        <v>2</v>
      </c>
      <c r="F11" s="75">
        <v>0</v>
      </c>
      <c r="G11" s="76">
        <f t="shared" ref="G11:G28" si="0">SUM(C11:F11)</f>
        <v>4</v>
      </c>
      <c r="H11" s="76" t="str">
        <f>IF(G11=0,0,IF(($C11/$G11)&gt;=0.2,"Extremo",+IF((($C11/G11)+($D11/$G11))&gt;=0.3,"Alto",+IF((($C11/$G11)+($D11/$G11)+($E11/$G11))&gt;=0.4,"Moderado",+IF(($C11/$G11)+($D11/$G11)+($E11/$G11)+($F11/$G11)&gt;=0.5,"Bajo",IF(G11=0,0))))))</f>
        <v>Alto</v>
      </c>
      <c r="I11" s="77">
        <f t="shared" ref="I11:K28" si="1">(IF(H11="Extremo",50%,(IF(H11="Alto",40%,IF(H11="Moderado",15%,IF(H11="Bajo",10%,0))))))</f>
        <v>0.4</v>
      </c>
      <c r="J11" s="78" t="e">
        <f>'[2]ANALISIS OCI'!AC9</f>
        <v>#DIV/0!</v>
      </c>
      <c r="K11" s="77" t="e">
        <f t="shared" si="1"/>
        <v>#DIV/0!</v>
      </c>
      <c r="L11" s="77">
        <f>IF(I11=0,K11,I11)</f>
        <v>0.4</v>
      </c>
      <c r="M11" s="79" t="s">
        <v>138</v>
      </c>
      <c r="N11" s="77">
        <f t="shared" ref="N11:N28" si="2">IF(M11="Si",100%,IF(M11="No",0,0))</f>
        <v>0</v>
      </c>
      <c r="O11" s="80" t="s">
        <v>139</v>
      </c>
      <c r="P11" s="77">
        <f t="shared" ref="P11:P28" si="3">IF(O11="Si",20%,IF(O11="No",0,0))</f>
        <v>0.2</v>
      </c>
      <c r="Q11" s="81">
        <v>43829</v>
      </c>
      <c r="R11" s="82">
        <f t="shared" ref="R11:R29" si="4">+$C$6-Q11</f>
        <v>1431</v>
      </c>
      <c r="S11" s="83">
        <f t="shared" ref="S11:S29" si="5">IF(R11&gt;=1080,30%,IF(R11&gt;=720,20%,IF(R11&gt;=360,10%,IF(R11&lt;=359,0%,0))))</f>
        <v>0.3</v>
      </c>
      <c r="T11" s="84">
        <f>IF(N11=100%,100%,(L11+P11+S11))</f>
        <v>0.90000000000000013</v>
      </c>
      <c r="U11" s="85" t="str">
        <f>+IF(T11&gt;=80%,$AA$12,IF(AND( T11&gt;60%,T11&lt;80%),$AA$13,#REF!))</f>
        <v xml:space="preserve">Incluir en el ciclo de auditorías de la vigencia </v>
      </c>
    </row>
    <row r="12" spans="2:27" ht="33.75" hidden="1" customHeight="1" x14ac:dyDescent="0.3">
      <c r="B12" s="74" t="s">
        <v>140</v>
      </c>
      <c r="C12" s="75">
        <v>0</v>
      </c>
      <c r="D12" s="75">
        <v>2</v>
      </c>
      <c r="E12" s="75">
        <v>0</v>
      </c>
      <c r="F12" s="75">
        <v>0</v>
      </c>
      <c r="G12" s="76">
        <f t="shared" si="0"/>
        <v>2</v>
      </c>
      <c r="H12" s="76" t="str">
        <f t="shared" ref="H12:H28" si="6">IF(G12=0,0,IF(($C12/$G12)&gt;=0.2,"Extremo",+IF((($C12/G12)+($D12/$G12))&gt;=0.3,"Alto",+IF((($C12/$G12)+($D12/$G12)+($E12/$G12))&gt;=0.4,"Moderado",+IF(($C12/$G12)+($D12/$G12)+($E12/$G12)+($F12/$G12)&gt;=0.5,"Bajo",IF(G12=0,0))))))</f>
        <v>Alto</v>
      </c>
      <c r="I12" s="77">
        <f t="shared" si="1"/>
        <v>0.4</v>
      </c>
      <c r="J12" s="78" t="e">
        <f>'[2]ANALISIS OCI'!AC10</f>
        <v>#DIV/0!</v>
      </c>
      <c r="K12" s="77" t="e">
        <f t="shared" si="1"/>
        <v>#DIV/0!</v>
      </c>
      <c r="L12" s="77">
        <f t="shared" ref="L12:L28" si="7">IF(I12=0,K12,I12)</f>
        <v>0.4</v>
      </c>
      <c r="M12" s="79" t="s">
        <v>138</v>
      </c>
      <c r="N12" s="77">
        <f t="shared" si="2"/>
        <v>0</v>
      </c>
      <c r="O12" s="79" t="s">
        <v>138</v>
      </c>
      <c r="P12" s="77">
        <f t="shared" si="3"/>
        <v>0</v>
      </c>
      <c r="Q12" s="86">
        <v>44902</v>
      </c>
      <c r="R12" s="82">
        <f>+$C$6-Q12</f>
        <v>358</v>
      </c>
      <c r="S12" s="83">
        <f t="shared" si="5"/>
        <v>0</v>
      </c>
      <c r="T12" s="84">
        <f t="shared" ref="T12:T28" si="8">IF(N12=100%,100%,(L12+P12+S12))</f>
        <v>0.4</v>
      </c>
      <c r="U12" s="87" t="e">
        <f>+IF(T12&gt;=80%,$AA$12,IF(AND( T12&gt;60%,T12&lt;80%),$AA$13,#REF!))</f>
        <v>#REF!</v>
      </c>
      <c r="AA12" s="64" t="s">
        <v>141</v>
      </c>
    </row>
    <row r="13" spans="2:27" ht="33.75" hidden="1" customHeight="1" x14ac:dyDescent="0.3">
      <c r="B13" s="74" t="s">
        <v>142</v>
      </c>
      <c r="C13" s="75">
        <v>0</v>
      </c>
      <c r="D13" s="75">
        <v>3</v>
      </c>
      <c r="E13" s="75">
        <v>0</v>
      </c>
      <c r="F13" s="75">
        <v>0</v>
      </c>
      <c r="G13" s="76">
        <f t="shared" si="0"/>
        <v>3</v>
      </c>
      <c r="H13" s="76" t="str">
        <f t="shared" si="6"/>
        <v>Alto</v>
      </c>
      <c r="I13" s="77">
        <f t="shared" si="1"/>
        <v>0.4</v>
      </c>
      <c r="J13" s="78" t="e">
        <f>'[2]ANALISIS OCI'!AC11</f>
        <v>#DIV/0!</v>
      </c>
      <c r="K13" s="77" t="e">
        <f t="shared" si="1"/>
        <v>#DIV/0!</v>
      </c>
      <c r="L13" s="77">
        <f t="shared" si="7"/>
        <v>0.4</v>
      </c>
      <c r="M13" s="79" t="s">
        <v>138</v>
      </c>
      <c r="N13" s="77">
        <f t="shared" si="2"/>
        <v>0</v>
      </c>
      <c r="O13" s="79" t="s">
        <v>138</v>
      </c>
      <c r="P13" s="77">
        <f t="shared" si="3"/>
        <v>0</v>
      </c>
      <c r="Q13" s="86">
        <v>45120</v>
      </c>
      <c r="R13" s="82">
        <f t="shared" si="4"/>
        <v>140</v>
      </c>
      <c r="S13" s="83">
        <f t="shared" si="5"/>
        <v>0</v>
      </c>
      <c r="T13" s="84">
        <f t="shared" si="8"/>
        <v>0.4</v>
      </c>
      <c r="U13" s="87" t="e">
        <f>+IF(T13&gt;=80%,$AA$12,IF(AND( T13&gt;60%,T13&lt;80%),$AA$13,#REF!))</f>
        <v>#REF!</v>
      </c>
      <c r="AA13" s="64" t="s">
        <v>143</v>
      </c>
    </row>
    <row r="14" spans="2:27" ht="33.75" customHeight="1" x14ac:dyDescent="0.3">
      <c r="B14" s="74" t="s">
        <v>67</v>
      </c>
      <c r="C14" s="75">
        <v>0</v>
      </c>
      <c r="D14" s="75">
        <v>2</v>
      </c>
      <c r="E14" s="75">
        <v>2</v>
      </c>
      <c r="F14" s="75">
        <v>0</v>
      </c>
      <c r="G14" s="76">
        <f t="shared" si="0"/>
        <v>4</v>
      </c>
      <c r="H14" s="76" t="str">
        <f t="shared" si="6"/>
        <v>Alto</v>
      </c>
      <c r="I14" s="77">
        <f t="shared" si="1"/>
        <v>0.4</v>
      </c>
      <c r="J14" s="78" t="e">
        <f>'[2]ANALISIS OCI'!AC12</f>
        <v>#DIV/0!</v>
      </c>
      <c r="K14" s="77" t="e">
        <f t="shared" si="1"/>
        <v>#DIV/0!</v>
      </c>
      <c r="L14" s="77">
        <f t="shared" si="7"/>
        <v>0.4</v>
      </c>
      <c r="M14" s="79" t="s">
        <v>139</v>
      </c>
      <c r="N14" s="77">
        <f t="shared" si="2"/>
        <v>1</v>
      </c>
      <c r="O14" s="79" t="s">
        <v>138</v>
      </c>
      <c r="P14" s="77">
        <f>IF(O14="Si",20%,IF(O14="No",0,0))</f>
        <v>0</v>
      </c>
      <c r="Q14" s="86">
        <v>43956</v>
      </c>
      <c r="R14" s="82">
        <f t="shared" si="4"/>
        <v>1304</v>
      </c>
      <c r="S14" s="83">
        <f t="shared" si="5"/>
        <v>0.3</v>
      </c>
      <c r="T14" s="84">
        <f t="shared" si="8"/>
        <v>1</v>
      </c>
      <c r="U14" s="85" t="str">
        <f>+IF(T14&gt;=80%,$AA$12,IF(AND( T14&gt;60%,T14&lt;80%),$AA$13,#REF!))</f>
        <v xml:space="preserve">Incluir en el ciclo de auditorías de la vigencia </v>
      </c>
    </row>
    <row r="15" spans="2:27" ht="33.75" hidden="1" customHeight="1" x14ac:dyDescent="0.3">
      <c r="B15" s="74" t="s">
        <v>144</v>
      </c>
      <c r="C15" s="75">
        <v>0</v>
      </c>
      <c r="D15" s="75">
        <v>0</v>
      </c>
      <c r="E15" s="75">
        <v>4</v>
      </c>
      <c r="F15" s="75">
        <v>0</v>
      </c>
      <c r="G15" s="76">
        <f t="shared" si="0"/>
        <v>4</v>
      </c>
      <c r="H15" s="76" t="str">
        <f t="shared" si="6"/>
        <v>Moderado</v>
      </c>
      <c r="I15" s="77">
        <f t="shared" si="1"/>
        <v>0.15</v>
      </c>
      <c r="J15" s="78" t="e">
        <f>'[2]ANALISIS OCI'!AC13</f>
        <v>#DIV/0!</v>
      </c>
      <c r="K15" s="77" t="e">
        <f t="shared" si="1"/>
        <v>#DIV/0!</v>
      </c>
      <c r="L15" s="77">
        <f t="shared" si="7"/>
        <v>0.15</v>
      </c>
      <c r="M15" s="79" t="s">
        <v>138</v>
      </c>
      <c r="N15" s="77">
        <f t="shared" si="2"/>
        <v>0</v>
      </c>
      <c r="O15" s="79" t="s">
        <v>138</v>
      </c>
      <c r="P15" s="77">
        <f t="shared" si="3"/>
        <v>0</v>
      </c>
      <c r="Q15" s="86">
        <v>44017</v>
      </c>
      <c r="R15" s="82">
        <f t="shared" si="4"/>
        <v>1243</v>
      </c>
      <c r="S15" s="83">
        <f t="shared" si="5"/>
        <v>0.3</v>
      </c>
      <c r="T15" s="84">
        <f t="shared" si="8"/>
        <v>0.44999999999999996</v>
      </c>
      <c r="U15" s="87" t="e">
        <f>+IF(T15&gt;=80%,$AA$12,IF(AND( T15&gt;60%,T15&lt;80%),$AA$13,#REF!))</f>
        <v>#REF!</v>
      </c>
    </row>
    <row r="16" spans="2:27" ht="33.75" customHeight="1" x14ac:dyDescent="0.3">
      <c r="B16" s="74" t="s">
        <v>71</v>
      </c>
      <c r="C16" s="75">
        <v>0</v>
      </c>
      <c r="D16" s="75">
        <v>2</v>
      </c>
      <c r="E16" s="75">
        <v>3</v>
      </c>
      <c r="F16" s="75">
        <v>0</v>
      </c>
      <c r="G16" s="76">
        <f>SUM(C16:F16)</f>
        <v>5</v>
      </c>
      <c r="H16" s="76" t="str">
        <f>IF(G16=0,0,IF(($C16/$G16)&gt;=0.2,"Extremo",+IF((($C16/G16)+($D16/$G16))&gt;=0.3,"Alto",+IF((($C16/$G16)+($D16/$G16)+($E16/$G16))&gt;=0.4,"Moderado",+IF(($C16/$G16)+($D16/$G16)+($E16/$G16)+($F16/$G16)&gt;=0.5,"Bajo",IF(G16=0,0))))))</f>
        <v>Alto</v>
      </c>
      <c r="I16" s="77">
        <f>(IF(H16="Extremo",50%,(IF(H16="Alto",40%,IF(H16="Moderado",15%,IF(H16="Bajo",10%,0))))))</f>
        <v>0.4</v>
      </c>
      <c r="J16" s="78" t="e">
        <f>'[2]ANALISIS OCI'!AC14</f>
        <v>#DIV/0!</v>
      </c>
      <c r="K16" s="77" t="e">
        <f>(IF(J16="Extremo",50%,(IF(J16="Alto",40%,IF(J16="Moderado",15%,IF(J16="Bajo",10%,0))))))</f>
        <v>#DIV/0!</v>
      </c>
      <c r="L16" s="77">
        <f>IF(I16=0,K16,I16)</f>
        <v>0.4</v>
      </c>
      <c r="M16" s="79" t="s">
        <v>138</v>
      </c>
      <c r="N16" s="77">
        <f>IF(M16="Si",100%,IF(M16="No",0,0))</f>
        <v>0</v>
      </c>
      <c r="O16" s="80" t="s">
        <v>139</v>
      </c>
      <c r="P16" s="77">
        <f>IF(O16="Si",20%,IF(O16="No",0,0))</f>
        <v>0.2</v>
      </c>
      <c r="Q16" s="86">
        <v>44368</v>
      </c>
      <c r="R16" s="82">
        <f>+$C$6-Q16</f>
        <v>892</v>
      </c>
      <c r="S16" s="83">
        <f>IF(R16&gt;=1080,30%,IF(R16&gt;=720,20%,IF(R16&gt;=360,10%,IF(R16&lt;=359,0%,0))))</f>
        <v>0.2</v>
      </c>
      <c r="T16" s="84">
        <f t="shared" si="8"/>
        <v>0.8</v>
      </c>
      <c r="U16" s="85" t="str">
        <f>+IF(T16&gt;=80%,$AA$12,IF(AND( T16&gt;60%,T16&lt;80%),$AA$13,#REF!))</f>
        <v xml:space="preserve">Incluir en el ciclo de auditorías de la vigencia </v>
      </c>
    </row>
    <row r="17" spans="2:21" ht="33.75" customHeight="1" x14ac:dyDescent="0.3">
      <c r="B17" s="74" t="s">
        <v>145</v>
      </c>
      <c r="C17" s="75">
        <v>0</v>
      </c>
      <c r="D17" s="75">
        <v>2</v>
      </c>
      <c r="E17" s="75">
        <v>0</v>
      </c>
      <c r="F17" s="75">
        <v>2</v>
      </c>
      <c r="G17" s="88">
        <f t="shared" si="0"/>
        <v>4</v>
      </c>
      <c r="H17" s="88" t="str">
        <f>IF(G17=0,0,IF(($C17/$G17)&gt;=0.2,"Extremo",+IF((($C17/G17)+($D17/$G17))&gt;=0.3,"Alto",+IF((($C17/$G17)+($D17/$G17)+($E17/$G17))&gt;=0.4,"Moderado",+IF(($C17/$G17)+($D17/$G17)+($E17/$G17)+($F17/$G17)&gt;=0.5,"Bajo",IF(G17=0,0))))))</f>
        <v>Alto</v>
      </c>
      <c r="I17" s="84">
        <f t="shared" si="1"/>
        <v>0.4</v>
      </c>
      <c r="J17" s="78" t="e">
        <f>'[2]ANALISIS OCI'!AC15</f>
        <v>#DIV/0!</v>
      </c>
      <c r="K17" s="84" t="e">
        <f t="shared" si="1"/>
        <v>#DIV/0!</v>
      </c>
      <c r="L17" s="84">
        <f t="shared" si="7"/>
        <v>0.4</v>
      </c>
      <c r="M17" s="79" t="s">
        <v>138</v>
      </c>
      <c r="N17" s="84">
        <f t="shared" si="2"/>
        <v>0</v>
      </c>
      <c r="O17" s="80" t="s">
        <v>139</v>
      </c>
      <c r="P17" s="84">
        <f t="shared" si="3"/>
        <v>0.2</v>
      </c>
      <c r="Q17" s="89">
        <v>44488</v>
      </c>
      <c r="R17" s="90">
        <f t="shared" si="4"/>
        <v>772</v>
      </c>
      <c r="S17" s="91">
        <f t="shared" si="5"/>
        <v>0.2</v>
      </c>
      <c r="T17" s="84">
        <f t="shared" si="8"/>
        <v>0.8</v>
      </c>
      <c r="U17" s="87" t="str">
        <f>+IF(T17&gt;=80%,$AA$12,IF(AND( T17&gt;60%,T17&lt;80%),$AA$13,#REF!))</f>
        <v xml:space="preserve">Incluir en el ciclo de auditorías de la vigencia </v>
      </c>
    </row>
    <row r="18" spans="2:21" ht="33.75" hidden="1" customHeight="1" x14ac:dyDescent="0.3">
      <c r="B18" s="74" t="s">
        <v>146</v>
      </c>
      <c r="C18" s="75">
        <v>0</v>
      </c>
      <c r="D18" s="75">
        <v>0</v>
      </c>
      <c r="E18" s="75">
        <v>1</v>
      </c>
      <c r="F18" s="75">
        <v>0</v>
      </c>
      <c r="G18" s="88">
        <f t="shared" ref="G18:G19" si="9">SUM(C18:F18)</f>
        <v>1</v>
      </c>
      <c r="H18" s="88" t="str">
        <f>IF(G18=0,0,IF(($C18/$G18)&gt;=0.2,"Extremo",+IF((($C18/G18)+($D18/$G18))&gt;=0.3,"Alto",+IF((($C18/$G18)+($D18/$G18)+($E18/$G18))&gt;=0.4,"Moderado",+IF(($C18/$G18)+($D18/$G18)+($E18/$G18)+($F18/$G18)&gt;=0.5,"Bajo",IF(G18=0,0))))))</f>
        <v>Moderado</v>
      </c>
      <c r="I18" s="84">
        <f t="shared" si="1"/>
        <v>0.15</v>
      </c>
      <c r="J18" s="78" t="e">
        <f>'[2]ANALISIS OCI'!AC16</f>
        <v>#DIV/0!</v>
      </c>
      <c r="K18" s="84" t="e">
        <f t="shared" si="1"/>
        <v>#DIV/0!</v>
      </c>
      <c r="L18" s="84">
        <f t="shared" si="7"/>
        <v>0.15</v>
      </c>
      <c r="M18" s="79" t="s">
        <v>138</v>
      </c>
      <c r="N18" s="84">
        <f t="shared" si="2"/>
        <v>0</v>
      </c>
      <c r="O18" s="80" t="s">
        <v>139</v>
      </c>
      <c r="P18" s="84">
        <f t="shared" si="3"/>
        <v>0.2</v>
      </c>
      <c r="Q18" s="89">
        <v>45238</v>
      </c>
      <c r="R18" s="90">
        <f t="shared" si="4"/>
        <v>22</v>
      </c>
      <c r="S18" s="91">
        <f t="shared" si="5"/>
        <v>0</v>
      </c>
      <c r="T18" s="84">
        <f t="shared" si="8"/>
        <v>0.35</v>
      </c>
      <c r="U18" s="87" t="e">
        <f>+IF(T18&gt;=80%,$AA$12,IF(AND( T18&gt;60%,T18&lt;80%),$AA$13,#REF!))</f>
        <v>#REF!</v>
      </c>
    </row>
    <row r="19" spans="2:21" ht="33.75" customHeight="1" x14ac:dyDescent="0.3">
      <c r="B19" s="74" t="s">
        <v>147</v>
      </c>
      <c r="C19" s="75">
        <v>0</v>
      </c>
      <c r="D19" s="75">
        <v>6</v>
      </c>
      <c r="E19" s="75">
        <v>0</v>
      </c>
      <c r="F19" s="75">
        <v>0</v>
      </c>
      <c r="G19" s="88">
        <f t="shared" si="9"/>
        <v>6</v>
      </c>
      <c r="H19" s="88" t="str">
        <f>IF(G19=0,0,IF(($C19/$G19)&gt;=0.2,"Extremo",+IF((($C19/G19)+($D19/$G19))&gt;=0.3,"Alto",+IF((($C19/$G19)+($D19/$G19)+($E19/$G19))&gt;=0.4,"Moderado",+IF(($C19/$G19)+($D19/$G19)+($E19/$G19)+($F19/$G19)&gt;=0.5,"Bajo",IF(G19=0,0))))))</f>
        <v>Alto</v>
      </c>
      <c r="I19" s="84">
        <f t="shared" si="1"/>
        <v>0.4</v>
      </c>
      <c r="J19" s="78" t="e">
        <f>'[2]ANALISIS OCI'!AC17</f>
        <v>#DIV/0!</v>
      </c>
      <c r="K19" s="84" t="e">
        <f t="shared" si="1"/>
        <v>#DIV/0!</v>
      </c>
      <c r="L19" s="84">
        <f t="shared" si="7"/>
        <v>0.4</v>
      </c>
      <c r="M19" s="79" t="s">
        <v>139</v>
      </c>
      <c r="N19" s="84">
        <f t="shared" si="2"/>
        <v>1</v>
      </c>
      <c r="O19" s="80" t="s">
        <v>139</v>
      </c>
      <c r="P19" s="84">
        <f t="shared" si="3"/>
        <v>0.2</v>
      </c>
      <c r="Q19" s="89">
        <v>45265</v>
      </c>
      <c r="R19" s="90">
        <f t="shared" si="4"/>
        <v>-5</v>
      </c>
      <c r="S19" s="91">
        <f t="shared" si="5"/>
        <v>0</v>
      </c>
      <c r="T19" s="84">
        <f t="shared" si="8"/>
        <v>1</v>
      </c>
      <c r="U19" s="85" t="str">
        <f>+IF(T19&gt;=80%,$AA$12,IF(AND( T19&gt;60%,T19&lt;80%),$AA$13,#REF!))</f>
        <v xml:space="preserve">Incluir en el ciclo de auditorías de la vigencia </v>
      </c>
    </row>
    <row r="20" spans="2:21" ht="33.75" customHeight="1" x14ac:dyDescent="0.3">
      <c r="B20" s="92" t="s">
        <v>148</v>
      </c>
      <c r="C20" s="75">
        <v>0</v>
      </c>
      <c r="D20" s="75">
        <v>2</v>
      </c>
      <c r="E20" s="75">
        <v>0</v>
      </c>
      <c r="F20" s="75">
        <v>0</v>
      </c>
      <c r="G20" s="88">
        <f t="shared" si="0"/>
        <v>2</v>
      </c>
      <c r="H20" s="88" t="str">
        <f t="shared" si="6"/>
        <v>Alto</v>
      </c>
      <c r="I20" s="84">
        <f t="shared" si="1"/>
        <v>0.4</v>
      </c>
      <c r="J20" s="78" t="e">
        <f>'[2]ANALISIS OCI'!AC18</f>
        <v>#DIV/0!</v>
      </c>
      <c r="K20" s="84" t="e">
        <f t="shared" si="1"/>
        <v>#DIV/0!</v>
      </c>
      <c r="L20" s="84">
        <f t="shared" si="7"/>
        <v>0.4</v>
      </c>
      <c r="M20" s="79" t="s">
        <v>138</v>
      </c>
      <c r="N20" s="84">
        <f t="shared" si="2"/>
        <v>0</v>
      </c>
      <c r="O20" s="79" t="s">
        <v>138</v>
      </c>
      <c r="P20" s="84">
        <f t="shared" si="3"/>
        <v>0</v>
      </c>
      <c r="Q20" s="89">
        <v>43817</v>
      </c>
      <c r="R20" s="90">
        <f t="shared" si="4"/>
        <v>1443</v>
      </c>
      <c r="S20" s="91">
        <f t="shared" si="5"/>
        <v>0.3</v>
      </c>
      <c r="T20" s="84">
        <f t="shared" si="8"/>
        <v>0.7</v>
      </c>
      <c r="U20" s="87" t="str">
        <f>+IF(T20&gt;=80%,$AA$12,IF(AND( T20&gt;60%,T20&lt;80%),$AA$13,#REF!))</f>
        <v xml:space="preserve">Incluir en el ciclo vigente de acuerdo a disponibilidad de recursos </v>
      </c>
    </row>
    <row r="21" spans="2:21" ht="33.75" customHeight="1" x14ac:dyDescent="0.3">
      <c r="B21" s="74" t="s">
        <v>149</v>
      </c>
      <c r="C21" s="75">
        <v>0</v>
      </c>
      <c r="D21" s="75">
        <v>1</v>
      </c>
      <c r="E21" s="75">
        <v>0</v>
      </c>
      <c r="F21" s="75">
        <v>0</v>
      </c>
      <c r="G21" s="88">
        <f t="shared" si="0"/>
        <v>1</v>
      </c>
      <c r="H21" s="88" t="str">
        <f t="shared" si="6"/>
        <v>Alto</v>
      </c>
      <c r="I21" s="84">
        <f t="shared" si="1"/>
        <v>0.4</v>
      </c>
      <c r="J21" s="78" t="e">
        <f>'[2]ANALISIS OCI'!AC19</f>
        <v>#DIV/0!</v>
      </c>
      <c r="K21" s="84" t="e">
        <f t="shared" si="1"/>
        <v>#DIV/0!</v>
      </c>
      <c r="L21" s="84">
        <f t="shared" si="7"/>
        <v>0.4</v>
      </c>
      <c r="M21" s="79" t="s">
        <v>138</v>
      </c>
      <c r="N21" s="84">
        <f t="shared" si="2"/>
        <v>0</v>
      </c>
      <c r="O21" s="79" t="s">
        <v>138</v>
      </c>
      <c r="P21" s="84">
        <f t="shared" si="3"/>
        <v>0</v>
      </c>
      <c r="Q21" s="89"/>
      <c r="R21" s="90">
        <f t="shared" si="4"/>
        <v>45260</v>
      </c>
      <c r="S21" s="91">
        <f t="shared" si="5"/>
        <v>0.3</v>
      </c>
      <c r="T21" s="84">
        <f t="shared" si="8"/>
        <v>0.7</v>
      </c>
      <c r="U21" s="87" t="str">
        <f>+IF(T21&gt;=80%,$AA$12,IF(AND( T21&gt;60%,T21&lt;80%),$AA$13,#REF!))</f>
        <v xml:space="preserve">Incluir en el ciclo vigente de acuerdo a disponibilidad de recursos </v>
      </c>
    </row>
    <row r="22" spans="2:21" ht="33.75" customHeight="1" x14ac:dyDescent="0.3">
      <c r="B22" s="74" t="s">
        <v>73</v>
      </c>
      <c r="C22" s="75">
        <v>0</v>
      </c>
      <c r="D22" s="75">
        <v>1</v>
      </c>
      <c r="E22" s="75">
        <v>0</v>
      </c>
      <c r="F22" s="75">
        <v>0</v>
      </c>
      <c r="G22" s="88">
        <f t="shared" si="0"/>
        <v>1</v>
      </c>
      <c r="H22" s="88" t="str">
        <f t="shared" si="6"/>
        <v>Alto</v>
      </c>
      <c r="I22" s="84">
        <f t="shared" si="1"/>
        <v>0.4</v>
      </c>
      <c r="J22" s="78" t="e">
        <f>'[2]ANALISIS OCI'!AC20</f>
        <v>#DIV/0!</v>
      </c>
      <c r="K22" s="84" t="e">
        <f t="shared" si="1"/>
        <v>#DIV/0!</v>
      </c>
      <c r="L22" s="84">
        <f t="shared" si="7"/>
        <v>0.4</v>
      </c>
      <c r="M22" s="79" t="s">
        <v>139</v>
      </c>
      <c r="N22" s="84">
        <f t="shared" si="2"/>
        <v>1</v>
      </c>
      <c r="O22" s="79" t="s">
        <v>138</v>
      </c>
      <c r="P22" s="84">
        <f t="shared" si="3"/>
        <v>0</v>
      </c>
      <c r="Q22" s="89">
        <v>45197</v>
      </c>
      <c r="R22" s="90">
        <f t="shared" si="4"/>
        <v>63</v>
      </c>
      <c r="S22" s="91">
        <f t="shared" si="5"/>
        <v>0</v>
      </c>
      <c r="T22" s="84">
        <f t="shared" si="8"/>
        <v>1</v>
      </c>
      <c r="U22" s="85" t="str">
        <f>+IF(T22&gt;=80%,$AA$12,IF(AND( T22&gt;60%,T22&lt;80%),$AA$13,#REF!))</f>
        <v xml:space="preserve">Incluir en el ciclo de auditorías de la vigencia </v>
      </c>
    </row>
    <row r="23" spans="2:21" ht="33.75" hidden="1" customHeight="1" x14ac:dyDescent="0.3">
      <c r="B23" s="74" t="s">
        <v>150</v>
      </c>
      <c r="C23" s="75">
        <v>0</v>
      </c>
      <c r="D23" s="75">
        <v>1</v>
      </c>
      <c r="E23" s="75">
        <v>0</v>
      </c>
      <c r="F23" s="75">
        <v>0</v>
      </c>
      <c r="G23" s="88">
        <f t="shared" ref="G23:G27" si="10">SUM(C23:F23)</f>
        <v>1</v>
      </c>
      <c r="H23" s="88" t="str">
        <f t="shared" si="6"/>
        <v>Alto</v>
      </c>
      <c r="I23" s="84">
        <f t="shared" si="1"/>
        <v>0.4</v>
      </c>
      <c r="J23" s="78" t="e">
        <f>'[2]ANALISIS OCI'!AC21</f>
        <v>#DIV/0!</v>
      </c>
      <c r="K23" s="84" t="e">
        <f t="shared" si="1"/>
        <v>#DIV/0!</v>
      </c>
      <c r="L23" s="84">
        <f t="shared" si="7"/>
        <v>0.4</v>
      </c>
      <c r="M23" s="79" t="s">
        <v>138</v>
      </c>
      <c r="N23" s="84">
        <f t="shared" si="2"/>
        <v>0</v>
      </c>
      <c r="O23" s="79" t="s">
        <v>138</v>
      </c>
      <c r="P23" s="84">
        <f t="shared" si="3"/>
        <v>0</v>
      </c>
      <c r="Q23" s="89">
        <v>45238</v>
      </c>
      <c r="R23" s="90">
        <f t="shared" si="4"/>
        <v>22</v>
      </c>
      <c r="S23" s="91">
        <f t="shared" si="5"/>
        <v>0</v>
      </c>
      <c r="T23" s="84">
        <f t="shared" si="8"/>
        <v>0.4</v>
      </c>
      <c r="U23" s="87" t="e">
        <f>+IF(T23&gt;=80%,$AA$12,IF(AND( T23&gt;60%,T23&lt;80%),$AA$13,#REF!))</f>
        <v>#REF!</v>
      </c>
    </row>
    <row r="24" spans="2:21" ht="33.75" hidden="1" customHeight="1" x14ac:dyDescent="0.3">
      <c r="B24" s="74" t="s">
        <v>151</v>
      </c>
      <c r="C24" s="75">
        <v>0</v>
      </c>
      <c r="D24" s="75">
        <v>0</v>
      </c>
      <c r="E24" s="75">
        <v>3</v>
      </c>
      <c r="F24" s="75">
        <v>1</v>
      </c>
      <c r="G24" s="88">
        <f t="shared" si="10"/>
        <v>4</v>
      </c>
      <c r="H24" s="88" t="str">
        <f t="shared" si="6"/>
        <v>Moderado</v>
      </c>
      <c r="I24" s="84">
        <f t="shared" si="1"/>
        <v>0.15</v>
      </c>
      <c r="J24" s="78" t="e">
        <f>'[2]ANALISIS OCI'!AC22</f>
        <v>#DIV/0!</v>
      </c>
      <c r="K24" s="84" t="e">
        <f t="shared" si="1"/>
        <v>#DIV/0!</v>
      </c>
      <c r="L24" s="84">
        <f t="shared" si="7"/>
        <v>0.15</v>
      </c>
      <c r="M24" s="79" t="s">
        <v>138</v>
      </c>
      <c r="N24" s="84">
        <f t="shared" si="2"/>
        <v>0</v>
      </c>
      <c r="O24" s="80" t="s">
        <v>139</v>
      </c>
      <c r="P24" s="84">
        <f t="shared" si="3"/>
        <v>0.2</v>
      </c>
      <c r="Q24" s="89">
        <v>44869</v>
      </c>
      <c r="R24" s="90">
        <f t="shared" si="4"/>
        <v>391</v>
      </c>
      <c r="S24" s="91">
        <f t="shared" si="5"/>
        <v>0.1</v>
      </c>
      <c r="T24" s="84">
        <f t="shared" si="8"/>
        <v>0.44999999999999996</v>
      </c>
      <c r="U24" s="87" t="e">
        <f>+IF(T24&gt;=80%,$AA$12,IF(AND( T24&gt;60%,T24&lt;80%),$AA$13,#REF!))</f>
        <v>#REF!</v>
      </c>
    </row>
    <row r="25" spans="2:21" ht="33.75" hidden="1" customHeight="1" x14ac:dyDescent="0.3">
      <c r="B25" s="74" t="s">
        <v>152</v>
      </c>
      <c r="C25" s="75">
        <v>0</v>
      </c>
      <c r="D25" s="75">
        <v>0</v>
      </c>
      <c r="E25" s="75">
        <v>1</v>
      </c>
      <c r="F25" s="75">
        <v>0</v>
      </c>
      <c r="G25" s="88">
        <f t="shared" si="10"/>
        <v>1</v>
      </c>
      <c r="H25" s="88" t="str">
        <f t="shared" si="6"/>
        <v>Moderado</v>
      </c>
      <c r="I25" s="84">
        <f t="shared" si="1"/>
        <v>0.15</v>
      </c>
      <c r="J25" s="78" t="e">
        <f>'[2]ANALISIS OCI'!AC23</f>
        <v>#DIV/0!</v>
      </c>
      <c r="K25" s="84" t="e">
        <f t="shared" si="1"/>
        <v>#DIV/0!</v>
      </c>
      <c r="L25" s="84">
        <f t="shared" si="7"/>
        <v>0.15</v>
      </c>
      <c r="M25" s="79" t="s">
        <v>138</v>
      </c>
      <c r="N25" s="84">
        <f t="shared" si="2"/>
        <v>0</v>
      </c>
      <c r="O25" s="79" t="s">
        <v>138</v>
      </c>
      <c r="P25" s="84">
        <f t="shared" si="3"/>
        <v>0</v>
      </c>
      <c r="Q25" s="89">
        <v>44743</v>
      </c>
      <c r="R25" s="90">
        <f t="shared" si="4"/>
        <v>517</v>
      </c>
      <c r="S25" s="91">
        <f t="shared" si="5"/>
        <v>0.1</v>
      </c>
      <c r="T25" s="84">
        <f t="shared" si="8"/>
        <v>0.25</v>
      </c>
      <c r="U25" s="87" t="e">
        <f>+IF(T25&gt;=80%,$AA$12,IF(AND( T25&gt;60%,T25&lt;80%),$AA$13,#REF!))</f>
        <v>#REF!</v>
      </c>
    </row>
    <row r="26" spans="2:21" ht="33.75" customHeight="1" x14ac:dyDescent="0.3">
      <c r="B26" s="74" t="s">
        <v>153</v>
      </c>
      <c r="C26" s="75">
        <v>0</v>
      </c>
      <c r="D26" s="75">
        <v>1</v>
      </c>
      <c r="E26" s="75">
        <v>1</v>
      </c>
      <c r="F26" s="75">
        <v>0</v>
      </c>
      <c r="G26" s="88">
        <f t="shared" si="10"/>
        <v>2</v>
      </c>
      <c r="H26" s="88" t="str">
        <f t="shared" si="6"/>
        <v>Alto</v>
      </c>
      <c r="I26" s="84">
        <f t="shared" si="1"/>
        <v>0.4</v>
      </c>
      <c r="J26" s="78" t="e">
        <f>'[2]ANALISIS OCI'!AC24</f>
        <v>#DIV/0!</v>
      </c>
      <c r="K26" s="84" t="e">
        <f t="shared" si="1"/>
        <v>#DIV/0!</v>
      </c>
      <c r="L26" s="84">
        <f t="shared" si="7"/>
        <v>0.4</v>
      </c>
      <c r="M26" s="79" t="s">
        <v>138</v>
      </c>
      <c r="N26" s="84">
        <f t="shared" si="2"/>
        <v>0</v>
      </c>
      <c r="O26" s="80" t="s">
        <v>139</v>
      </c>
      <c r="P26" s="84">
        <f t="shared" si="3"/>
        <v>0.2</v>
      </c>
      <c r="Q26" s="89">
        <v>44729</v>
      </c>
      <c r="R26" s="90">
        <f t="shared" si="4"/>
        <v>531</v>
      </c>
      <c r="S26" s="91">
        <f t="shared" si="5"/>
        <v>0.1</v>
      </c>
      <c r="T26" s="84">
        <f t="shared" si="8"/>
        <v>0.70000000000000007</v>
      </c>
      <c r="U26" s="87" t="str">
        <f>+IF(T26&gt;=80%,$AA$12,IF(AND( T26&gt;60%,T26&lt;80%),$AA$13,#REF!))</f>
        <v xml:space="preserve">Incluir en el ciclo vigente de acuerdo a disponibilidad de recursos </v>
      </c>
    </row>
    <row r="27" spans="2:21" ht="33.75" hidden="1" customHeight="1" x14ac:dyDescent="0.3">
      <c r="B27" s="74" t="s">
        <v>154</v>
      </c>
      <c r="C27" s="75">
        <v>0</v>
      </c>
      <c r="D27" s="75">
        <v>1</v>
      </c>
      <c r="E27" s="75">
        <v>4</v>
      </c>
      <c r="F27" s="75">
        <v>0</v>
      </c>
      <c r="G27" s="88">
        <f t="shared" si="10"/>
        <v>5</v>
      </c>
      <c r="H27" s="88" t="str">
        <f t="shared" si="6"/>
        <v>Moderado</v>
      </c>
      <c r="I27" s="84">
        <f t="shared" si="1"/>
        <v>0.15</v>
      </c>
      <c r="J27" s="78" t="e">
        <f>'[2]ANALISIS OCI'!AC25</f>
        <v>#DIV/0!</v>
      </c>
      <c r="K27" s="84" t="e">
        <f t="shared" si="1"/>
        <v>#DIV/0!</v>
      </c>
      <c r="L27" s="84">
        <f t="shared" si="7"/>
        <v>0.15</v>
      </c>
      <c r="M27" s="79" t="s">
        <v>138</v>
      </c>
      <c r="N27" s="84">
        <f t="shared" si="2"/>
        <v>0</v>
      </c>
      <c r="O27" s="80" t="s">
        <v>139</v>
      </c>
      <c r="P27" s="84">
        <f t="shared" si="3"/>
        <v>0.2</v>
      </c>
      <c r="Q27" s="89">
        <v>44926</v>
      </c>
      <c r="R27" s="90">
        <f t="shared" si="4"/>
        <v>334</v>
      </c>
      <c r="S27" s="91">
        <f t="shared" si="5"/>
        <v>0</v>
      </c>
      <c r="T27" s="84">
        <f t="shared" si="8"/>
        <v>0.35</v>
      </c>
      <c r="U27" s="87" t="e">
        <f>+IF(T27&gt;=80%,$AA$12,IF(AND( T27&gt;60%,T27&lt;80%),$AA$13,#REF!))</f>
        <v>#REF!</v>
      </c>
    </row>
    <row r="28" spans="2:21" ht="33.75" hidden="1" customHeight="1" x14ac:dyDescent="0.3">
      <c r="B28" s="74" t="s">
        <v>155</v>
      </c>
      <c r="C28" s="75">
        <v>0</v>
      </c>
      <c r="D28" s="75">
        <v>1</v>
      </c>
      <c r="E28" s="75">
        <v>1</v>
      </c>
      <c r="F28" s="75">
        <v>0</v>
      </c>
      <c r="G28" s="88">
        <f t="shared" si="0"/>
        <v>2</v>
      </c>
      <c r="H28" s="88" t="str">
        <f t="shared" si="6"/>
        <v>Alto</v>
      </c>
      <c r="I28" s="84">
        <f t="shared" si="1"/>
        <v>0.4</v>
      </c>
      <c r="J28" s="78" t="e">
        <f>'[2]ANALISIS OCI'!AC26</f>
        <v>#DIV/0!</v>
      </c>
      <c r="K28" s="84" t="e">
        <f t="shared" si="1"/>
        <v>#DIV/0!</v>
      </c>
      <c r="L28" s="84">
        <f t="shared" si="7"/>
        <v>0.4</v>
      </c>
      <c r="M28" s="79" t="s">
        <v>138</v>
      </c>
      <c r="N28" s="84">
        <f t="shared" si="2"/>
        <v>0</v>
      </c>
      <c r="O28" s="79" t="s">
        <v>138</v>
      </c>
      <c r="P28" s="84">
        <f t="shared" si="3"/>
        <v>0</v>
      </c>
      <c r="Q28" s="89">
        <v>44855</v>
      </c>
      <c r="R28" s="90">
        <f t="shared" si="4"/>
        <v>405</v>
      </c>
      <c r="S28" s="91">
        <f t="shared" si="5"/>
        <v>0.1</v>
      </c>
      <c r="T28" s="84">
        <f t="shared" si="8"/>
        <v>0.5</v>
      </c>
      <c r="U28" s="87" t="e">
        <f>+IF(T28&gt;=80%,$AA$12,IF(AND( T28&gt;60%,T28&lt;80%),$AA$13,#REF!))</f>
        <v>#REF!</v>
      </c>
    </row>
    <row r="29" spans="2:21" ht="53.25" hidden="1" customHeight="1" x14ac:dyDescent="0.3">
      <c r="Q29" s="93"/>
      <c r="R29" s="64">
        <f t="shared" si="4"/>
        <v>45260</v>
      </c>
      <c r="S29" s="64">
        <f t="shared" si="5"/>
        <v>0.3</v>
      </c>
    </row>
    <row r="32" spans="2:21" ht="15" customHeight="1" x14ac:dyDescent="0.3">
      <c r="P32" s="94"/>
      <c r="Q32" s="94"/>
    </row>
    <row r="33" spans="16:17" ht="15" customHeight="1" x14ac:dyDescent="0.3">
      <c r="P33" s="94"/>
      <c r="Q33" s="94"/>
    </row>
  </sheetData>
  <autoFilter ref="A10:AA29">
    <filterColumn colId="7" showButton="0"/>
    <filterColumn colId="9" showButton="0"/>
    <filterColumn colId="10" showButton="0"/>
    <filterColumn colId="12" showButton="0"/>
    <filterColumn colId="14" showButton="0"/>
    <filterColumn colId="19" showButton="0">
      <filters>
        <filter val="100%"/>
        <filter val="70%"/>
        <filter val="80%"/>
        <filter val="90%"/>
      </filters>
    </filterColumn>
  </autoFilter>
  <mergeCells count="23">
    <mergeCell ref="T8:U8"/>
    <mergeCell ref="B2:B5"/>
    <mergeCell ref="C2:Q5"/>
    <mergeCell ref="R2:S2"/>
    <mergeCell ref="T2:T5"/>
    <mergeCell ref="R3:S3"/>
    <mergeCell ref="R4:S4"/>
    <mergeCell ref="R5:S5"/>
    <mergeCell ref="C6:D6"/>
    <mergeCell ref="C8:J8"/>
    <mergeCell ref="M8:N8"/>
    <mergeCell ref="O8:P8"/>
    <mergeCell ref="Q8:S8"/>
    <mergeCell ref="Q9:Q10"/>
    <mergeCell ref="R9:R10"/>
    <mergeCell ref="S9:S10"/>
    <mergeCell ref="T9:U10"/>
    <mergeCell ref="B9:B10"/>
    <mergeCell ref="C9:G9"/>
    <mergeCell ref="H9:I10"/>
    <mergeCell ref="J9:L10"/>
    <mergeCell ref="M9:N10"/>
    <mergeCell ref="O9:P10"/>
  </mergeCells>
  <conditionalFormatting sqref="H17 H28 H20:H22 H11:H15">
    <cfRule type="containsText" dxfId="53" priority="53" operator="containsText" text="Moderado">
      <formula>NOT(ISERROR(SEARCH(("Moderado"),(H11))))</formula>
    </cfRule>
  </conditionalFormatting>
  <conditionalFormatting sqref="H17 H28 H20:H22 H11:H15">
    <cfRule type="containsText" dxfId="52" priority="54" operator="containsText" text="Alto">
      <formula>NOT(ISERROR(SEARCH(("Alto"),(H11))))</formula>
    </cfRule>
  </conditionalFormatting>
  <conditionalFormatting sqref="H17 H28 H20:H22 H11:H15">
    <cfRule type="containsText" dxfId="51" priority="55" operator="containsText" text="Muy Alto">
      <formula>NOT(ISERROR(SEARCH(("Muy Alto"),(H11))))</formula>
    </cfRule>
  </conditionalFormatting>
  <conditionalFormatting sqref="H17 H28 H20:H22 H11:H15">
    <cfRule type="containsText" dxfId="50" priority="56" operator="containsText" text="Muy Bajo">
      <formula>NOT(ISERROR(SEARCH(("Muy Bajo"),(H11))))</formula>
    </cfRule>
  </conditionalFormatting>
  <conditionalFormatting sqref="H17 H28 H20:H22 H11:H15">
    <cfRule type="containsText" dxfId="49" priority="57" operator="containsText" text="Bajo">
      <formula>NOT(ISERROR(SEARCH(("Bajo"),(H11))))</formula>
    </cfRule>
  </conditionalFormatting>
  <conditionalFormatting sqref="H17 H28 H20:H22 H11:H15">
    <cfRule type="containsText" dxfId="48" priority="58" operator="containsText" text="Extremo">
      <formula>NOT(ISERROR(SEARCH(("Extremo"),(H11))))</formula>
    </cfRule>
  </conditionalFormatting>
  <conditionalFormatting sqref="H16">
    <cfRule type="containsText" dxfId="47" priority="47" operator="containsText" text="Moderado">
      <formula>NOT(ISERROR(SEARCH(("Moderado"),(H16))))</formula>
    </cfRule>
  </conditionalFormatting>
  <conditionalFormatting sqref="H16">
    <cfRule type="containsText" dxfId="46" priority="48" operator="containsText" text="Alto">
      <formula>NOT(ISERROR(SEARCH(("Alto"),(H16))))</formula>
    </cfRule>
  </conditionalFormatting>
  <conditionalFormatting sqref="H16">
    <cfRule type="containsText" dxfId="45" priority="49" operator="containsText" text="Muy Alto">
      <formula>NOT(ISERROR(SEARCH(("Muy Alto"),(H16))))</formula>
    </cfRule>
  </conditionalFormatting>
  <conditionalFormatting sqref="H16">
    <cfRule type="containsText" dxfId="44" priority="50" operator="containsText" text="Muy Bajo">
      <formula>NOT(ISERROR(SEARCH(("Muy Bajo"),(H16))))</formula>
    </cfRule>
  </conditionalFormatting>
  <conditionalFormatting sqref="H16">
    <cfRule type="containsText" dxfId="43" priority="51" operator="containsText" text="Bajo">
      <formula>NOT(ISERROR(SEARCH(("Bajo"),(H16))))</formula>
    </cfRule>
  </conditionalFormatting>
  <conditionalFormatting sqref="H16">
    <cfRule type="containsText" dxfId="42" priority="52" operator="containsText" text="Extremo">
      <formula>NOT(ISERROR(SEARCH(("Extremo"),(H16))))</formula>
    </cfRule>
  </conditionalFormatting>
  <conditionalFormatting sqref="H19">
    <cfRule type="containsText" dxfId="41" priority="35" operator="containsText" text="Moderado">
      <formula>NOT(ISERROR(SEARCH(("Moderado"),(H19))))</formula>
    </cfRule>
  </conditionalFormatting>
  <conditionalFormatting sqref="H19">
    <cfRule type="containsText" dxfId="40" priority="36" operator="containsText" text="Alto">
      <formula>NOT(ISERROR(SEARCH(("Alto"),(H19))))</formula>
    </cfRule>
  </conditionalFormatting>
  <conditionalFormatting sqref="H19">
    <cfRule type="containsText" dxfId="39" priority="37" operator="containsText" text="Muy Alto">
      <formula>NOT(ISERROR(SEARCH(("Muy Alto"),(H19))))</formula>
    </cfRule>
  </conditionalFormatting>
  <conditionalFormatting sqref="H19">
    <cfRule type="containsText" dxfId="38" priority="38" operator="containsText" text="Muy Bajo">
      <formula>NOT(ISERROR(SEARCH(("Muy Bajo"),(H19))))</formula>
    </cfRule>
  </conditionalFormatting>
  <conditionalFormatting sqref="H19">
    <cfRule type="containsText" dxfId="37" priority="39" operator="containsText" text="Bajo">
      <formula>NOT(ISERROR(SEARCH(("Bajo"),(H19))))</formula>
    </cfRule>
  </conditionalFormatting>
  <conditionalFormatting sqref="H19">
    <cfRule type="containsText" dxfId="36" priority="40" operator="containsText" text="Extremo">
      <formula>NOT(ISERROR(SEARCH(("Extremo"),(H19))))</formula>
    </cfRule>
  </conditionalFormatting>
  <conditionalFormatting sqref="H18">
    <cfRule type="containsText" dxfId="35" priority="41" operator="containsText" text="Moderado">
      <formula>NOT(ISERROR(SEARCH(("Moderado"),(H18))))</formula>
    </cfRule>
  </conditionalFormatting>
  <conditionalFormatting sqref="H18">
    <cfRule type="containsText" dxfId="34" priority="42" operator="containsText" text="Alto">
      <formula>NOT(ISERROR(SEARCH(("Alto"),(H18))))</formula>
    </cfRule>
  </conditionalFormatting>
  <conditionalFormatting sqref="H18">
    <cfRule type="containsText" dxfId="33" priority="43" operator="containsText" text="Muy Alto">
      <formula>NOT(ISERROR(SEARCH(("Muy Alto"),(H18))))</formula>
    </cfRule>
  </conditionalFormatting>
  <conditionalFormatting sqref="H18">
    <cfRule type="containsText" dxfId="32" priority="44" operator="containsText" text="Muy Bajo">
      <formula>NOT(ISERROR(SEARCH(("Muy Bajo"),(H18))))</formula>
    </cfRule>
  </conditionalFormatting>
  <conditionalFormatting sqref="H18">
    <cfRule type="containsText" dxfId="31" priority="45" operator="containsText" text="Bajo">
      <formula>NOT(ISERROR(SEARCH(("Bajo"),(H18))))</formula>
    </cfRule>
  </conditionalFormatting>
  <conditionalFormatting sqref="H18">
    <cfRule type="containsText" dxfId="30" priority="46" operator="containsText" text="Extremo">
      <formula>NOT(ISERROR(SEARCH(("Extremo"),(H18))))</formula>
    </cfRule>
  </conditionalFormatting>
  <conditionalFormatting sqref="T11:T23 T28">
    <cfRule type="colorScale" priority="59">
      <colorScale>
        <cfvo type="min"/>
        <cfvo type="percentile" val="50"/>
        <cfvo type="max"/>
        <color rgb="FF63BE7B"/>
        <color rgb="FFFFEB84"/>
        <color rgb="FFF8696B"/>
      </colorScale>
    </cfRule>
  </conditionalFormatting>
  <conditionalFormatting sqref="H23">
    <cfRule type="containsText" dxfId="29" priority="29" operator="containsText" text="Moderado">
      <formula>NOT(ISERROR(SEARCH(("Moderado"),(H23))))</formula>
    </cfRule>
  </conditionalFormatting>
  <conditionalFormatting sqref="H23">
    <cfRule type="containsText" dxfId="28" priority="30" operator="containsText" text="Alto">
      <formula>NOT(ISERROR(SEARCH(("Alto"),(H23))))</formula>
    </cfRule>
  </conditionalFormatting>
  <conditionalFormatting sqref="H23">
    <cfRule type="containsText" dxfId="27" priority="31" operator="containsText" text="Muy Alto">
      <formula>NOT(ISERROR(SEARCH(("Muy Alto"),(H23))))</formula>
    </cfRule>
  </conditionalFormatting>
  <conditionalFormatting sqref="H23">
    <cfRule type="containsText" dxfId="26" priority="32" operator="containsText" text="Muy Bajo">
      <formula>NOT(ISERROR(SEARCH(("Muy Bajo"),(H23))))</formula>
    </cfRule>
  </conditionalFormatting>
  <conditionalFormatting sqref="H23">
    <cfRule type="containsText" dxfId="25" priority="33" operator="containsText" text="Bajo">
      <formula>NOT(ISERROR(SEARCH(("Bajo"),(H23))))</formula>
    </cfRule>
  </conditionalFormatting>
  <conditionalFormatting sqref="H23">
    <cfRule type="containsText" dxfId="24" priority="34" operator="containsText" text="Extremo">
      <formula>NOT(ISERROR(SEARCH(("Extremo"),(H23))))</formula>
    </cfRule>
  </conditionalFormatting>
  <conditionalFormatting sqref="H27">
    <cfRule type="containsText" dxfId="23" priority="22" operator="containsText" text="Moderado">
      <formula>NOT(ISERROR(SEARCH(("Moderado"),(H27))))</formula>
    </cfRule>
  </conditionalFormatting>
  <conditionalFormatting sqref="H27">
    <cfRule type="containsText" dxfId="22" priority="23" operator="containsText" text="Alto">
      <formula>NOT(ISERROR(SEARCH(("Alto"),(H27))))</formula>
    </cfRule>
  </conditionalFormatting>
  <conditionalFormatting sqref="H27">
    <cfRule type="containsText" dxfId="21" priority="24" operator="containsText" text="Muy Alto">
      <formula>NOT(ISERROR(SEARCH(("Muy Alto"),(H27))))</formula>
    </cfRule>
  </conditionalFormatting>
  <conditionalFormatting sqref="H27">
    <cfRule type="containsText" dxfId="20" priority="25" operator="containsText" text="Muy Bajo">
      <formula>NOT(ISERROR(SEARCH(("Muy Bajo"),(H27))))</formula>
    </cfRule>
  </conditionalFormatting>
  <conditionalFormatting sqref="H27">
    <cfRule type="containsText" dxfId="19" priority="26" operator="containsText" text="Bajo">
      <formula>NOT(ISERROR(SEARCH(("Bajo"),(H27))))</formula>
    </cfRule>
  </conditionalFormatting>
  <conditionalFormatting sqref="H27">
    <cfRule type="containsText" dxfId="18" priority="27" operator="containsText" text="Extremo">
      <formula>NOT(ISERROR(SEARCH(("Extremo"),(H27))))</formula>
    </cfRule>
  </conditionalFormatting>
  <conditionalFormatting sqref="T27">
    <cfRule type="colorScale" priority="28">
      <colorScale>
        <cfvo type="min"/>
        <cfvo type="percentile" val="50"/>
        <cfvo type="max"/>
        <color rgb="FF63BE7B"/>
        <color rgb="FFFFEB84"/>
        <color rgb="FFF8696B"/>
      </colorScale>
    </cfRule>
  </conditionalFormatting>
  <conditionalFormatting sqref="H26">
    <cfRule type="containsText" dxfId="17" priority="15" operator="containsText" text="Moderado">
      <formula>NOT(ISERROR(SEARCH(("Moderado"),(H26))))</formula>
    </cfRule>
  </conditionalFormatting>
  <conditionalFormatting sqref="H26">
    <cfRule type="containsText" dxfId="16" priority="16" operator="containsText" text="Alto">
      <formula>NOT(ISERROR(SEARCH(("Alto"),(H26))))</formula>
    </cfRule>
  </conditionalFormatting>
  <conditionalFormatting sqref="H26">
    <cfRule type="containsText" dxfId="15" priority="17" operator="containsText" text="Muy Alto">
      <formula>NOT(ISERROR(SEARCH(("Muy Alto"),(H26))))</formula>
    </cfRule>
  </conditionalFormatting>
  <conditionalFormatting sqref="H26">
    <cfRule type="containsText" dxfId="14" priority="18" operator="containsText" text="Muy Bajo">
      <formula>NOT(ISERROR(SEARCH(("Muy Bajo"),(H26))))</formula>
    </cfRule>
  </conditionalFormatting>
  <conditionalFormatting sqref="H26">
    <cfRule type="containsText" dxfId="13" priority="19" operator="containsText" text="Bajo">
      <formula>NOT(ISERROR(SEARCH(("Bajo"),(H26))))</formula>
    </cfRule>
  </conditionalFormatting>
  <conditionalFormatting sqref="H26">
    <cfRule type="containsText" dxfId="12" priority="20" operator="containsText" text="Extremo">
      <formula>NOT(ISERROR(SEARCH(("Extremo"),(H26))))</formula>
    </cfRule>
  </conditionalFormatting>
  <conditionalFormatting sqref="T26">
    <cfRule type="colorScale" priority="21">
      <colorScale>
        <cfvo type="min"/>
        <cfvo type="percentile" val="50"/>
        <cfvo type="max"/>
        <color rgb="FF63BE7B"/>
        <color rgb="FFFFEB84"/>
        <color rgb="FFF8696B"/>
      </colorScale>
    </cfRule>
  </conditionalFormatting>
  <conditionalFormatting sqref="H25">
    <cfRule type="containsText" dxfId="11" priority="8" operator="containsText" text="Moderado">
      <formula>NOT(ISERROR(SEARCH(("Moderado"),(H25))))</formula>
    </cfRule>
  </conditionalFormatting>
  <conditionalFormatting sqref="H25">
    <cfRule type="containsText" dxfId="10" priority="9" operator="containsText" text="Alto">
      <formula>NOT(ISERROR(SEARCH(("Alto"),(H25))))</formula>
    </cfRule>
  </conditionalFormatting>
  <conditionalFormatting sqref="H25">
    <cfRule type="containsText" dxfId="9" priority="10" operator="containsText" text="Muy Alto">
      <formula>NOT(ISERROR(SEARCH(("Muy Alto"),(H25))))</formula>
    </cfRule>
  </conditionalFormatting>
  <conditionalFormatting sqref="H25">
    <cfRule type="containsText" dxfId="8" priority="11" operator="containsText" text="Muy Bajo">
      <formula>NOT(ISERROR(SEARCH(("Muy Bajo"),(H25))))</formula>
    </cfRule>
  </conditionalFormatting>
  <conditionalFormatting sqref="H25">
    <cfRule type="containsText" dxfId="7" priority="12" operator="containsText" text="Bajo">
      <formula>NOT(ISERROR(SEARCH(("Bajo"),(H25))))</formula>
    </cfRule>
  </conditionalFormatting>
  <conditionalFormatting sqref="H25">
    <cfRule type="containsText" dxfId="6" priority="13" operator="containsText" text="Extremo">
      <formula>NOT(ISERROR(SEARCH(("Extremo"),(H25))))</formula>
    </cfRule>
  </conditionalFormatting>
  <conditionalFormatting sqref="T25">
    <cfRule type="colorScale" priority="14">
      <colorScale>
        <cfvo type="min"/>
        <cfvo type="percentile" val="50"/>
        <cfvo type="max"/>
        <color rgb="FF63BE7B"/>
        <color rgb="FFFFEB84"/>
        <color rgb="FFF8696B"/>
      </colorScale>
    </cfRule>
  </conditionalFormatting>
  <conditionalFormatting sqref="H24">
    <cfRule type="containsText" dxfId="5" priority="1" operator="containsText" text="Moderado">
      <formula>NOT(ISERROR(SEARCH(("Moderado"),(H24))))</formula>
    </cfRule>
  </conditionalFormatting>
  <conditionalFormatting sqref="H24">
    <cfRule type="containsText" dxfId="4" priority="2" operator="containsText" text="Alto">
      <formula>NOT(ISERROR(SEARCH(("Alto"),(H24))))</formula>
    </cfRule>
  </conditionalFormatting>
  <conditionalFormatting sqref="H24">
    <cfRule type="containsText" dxfId="3" priority="3" operator="containsText" text="Muy Alto">
      <formula>NOT(ISERROR(SEARCH(("Muy Alto"),(H24))))</formula>
    </cfRule>
  </conditionalFormatting>
  <conditionalFormatting sqref="H24">
    <cfRule type="containsText" dxfId="2" priority="4" operator="containsText" text="Muy Bajo">
      <formula>NOT(ISERROR(SEARCH(("Muy Bajo"),(H24))))</formula>
    </cfRule>
  </conditionalFormatting>
  <conditionalFormatting sqref="H24">
    <cfRule type="containsText" dxfId="1" priority="5" operator="containsText" text="Bajo">
      <formula>NOT(ISERROR(SEARCH(("Bajo"),(H24))))</formula>
    </cfRule>
  </conditionalFormatting>
  <conditionalFormatting sqref="H24">
    <cfRule type="containsText" dxfId="0" priority="6" operator="containsText" text="Extremo">
      <formula>NOT(ISERROR(SEARCH(("Extremo"),(H24))))</formula>
    </cfRule>
  </conditionalFormatting>
  <conditionalFormatting sqref="T24">
    <cfRule type="colorScale" priority="7">
      <colorScale>
        <cfvo type="min"/>
        <cfvo type="percentile" val="50"/>
        <cfvo type="max"/>
        <color rgb="FF63BE7B"/>
        <color rgb="FFFFEB84"/>
        <color rgb="FFF8696B"/>
      </colorScale>
    </cfRule>
  </conditionalFormatting>
  <dataValidations count="1">
    <dataValidation type="list" allowBlank="1" showErrorMessage="1" sqref="O11:O28 M11:M28">
      <formula1>"Si,No"</formula1>
    </dataValidation>
  </dataValidation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4"/>
  <sheetViews>
    <sheetView tabSelected="1" topLeftCell="C52" zoomScale="50" zoomScaleNormal="50" workbookViewId="0">
      <selection activeCell="R83" sqref="R83"/>
    </sheetView>
  </sheetViews>
  <sheetFormatPr baseColWidth="10" defaultColWidth="9.140625" defaultRowHeight="14.25" x14ac:dyDescent="0.2"/>
  <cols>
    <col min="1" max="1" width="28.5703125" style="1" customWidth="1"/>
    <col min="2" max="2" width="55" style="1" customWidth="1"/>
    <col min="3" max="3" width="18.7109375" style="2" customWidth="1"/>
    <col min="4" max="4" width="47" style="2" customWidth="1"/>
    <col min="5" max="5" width="27.5703125" style="2" customWidth="1"/>
    <col min="6" max="6" width="21" style="2" customWidth="1"/>
    <col min="7" max="7" width="18.5703125" style="3" customWidth="1"/>
    <col min="8" max="8" width="14" style="1" customWidth="1"/>
    <col min="9" max="13" width="9.28515625" style="1" customWidth="1"/>
    <col min="14" max="14" width="12.28515625" style="1" customWidth="1"/>
    <col min="15" max="15" width="17.28515625" style="1" customWidth="1"/>
    <col min="16" max="16" width="12.85546875" style="1" customWidth="1"/>
    <col min="17" max="17" width="16.7109375" style="1" customWidth="1"/>
    <col min="18" max="18" width="15.85546875" style="1" customWidth="1"/>
    <col min="19" max="16384" width="9.140625" style="1"/>
  </cols>
  <sheetData>
    <row r="1" spans="1:18" ht="15" thickBot="1" x14ac:dyDescent="0.25"/>
    <row r="2" spans="1:18" s="4" customFormat="1" ht="32.25" customHeight="1" thickBot="1" x14ac:dyDescent="0.3">
      <c r="A2" s="177"/>
      <c r="B2" s="180" t="s">
        <v>0</v>
      </c>
      <c r="C2" s="181"/>
      <c r="D2" s="181"/>
      <c r="E2" s="181"/>
      <c r="F2" s="181"/>
      <c r="G2" s="181"/>
      <c r="H2" s="181"/>
      <c r="I2" s="181"/>
      <c r="J2" s="181"/>
      <c r="K2" s="181"/>
      <c r="L2" s="181"/>
      <c r="M2" s="181"/>
      <c r="N2" s="181"/>
      <c r="O2" s="181"/>
      <c r="P2" s="182"/>
      <c r="Q2" s="186" t="s">
        <v>1</v>
      </c>
      <c r="R2" s="187"/>
    </row>
    <row r="3" spans="1:18" s="4" customFormat="1" ht="32.25" customHeight="1" thickBot="1" x14ac:dyDescent="0.3">
      <c r="A3" s="178"/>
      <c r="B3" s="183"/>
      <c r="C3" s="184"/>
      <c r="D3" s="184"/>
      <c r="E3" s="184"/>
      <c r="F3" s="184"/>
      <c r="G3" s="184"/>
      <c r="H3" s="184"/>
      <c r="I3" s="184"/>
      <c r="J3" s="184"/>
      <c r="K3" s="184"/>
      <c r="L3" s="184"/>
      <c r="M3" s="184"/>
      <c r="N3" s="184"/>
      <c r="O3" s="184"/>
      <c r="P3" s="185"/>
      <c r="Q3" s="210" t="s">
        <v>172</v>
      </c>
      <c r="R3" s="211"/>
    </row>
    <row r="4" spans="1:18" s="4" customFormat="1" ht="32.25" customHeight="1" x14ac:dyDescent="0.25">
      <c r="A4" s="178"/>
      <c r="B4" s="188" t="s">
        <v>2</v>
      </c>
      <c r="C4" s="189"/>
      <c r="D4" s="189"/>
      <c r="E4" s="189"/>
      <c r="F4" s="189"/>
      <c r="G4" s="189"/>
      <c r="H4" s="189"/>
      <c r="I4" s="189"/>
      <c r="J4" s="189"/>
      <c r="K4" s="189"/>
      <c r="L4" s="189"/>
      <c r="M4" s="189"/>
      <c r="N4" s="189"/>
      <c r="O4" s="189"/>
      <c r="P4" s="190"/>
      <c r="Q4" s="212" t="s">
        <v>173</v>
      </c>
      <c r="R4" s="213"/>
    </row>
    <row r="5" spans="1:18" s="4" customFormat="1" ht="32.25" customHeight="1" thickBot="1" x14ac:dyDescent="0.3">
      <c r="A5" s="179"/>
      <c r="B5" s="191"/>
      <c r="C5" s="192"/>
      <c r="D5" s="192"/>
      <c r="E5" s="192"/>
      <c r="F5" s="192"/>
      <c r="G5" s="192"/>
      <c r="H5" s="192"/>
      <c r="I5" s="192"/>
      <c r="J5" s="192"/>
      <c r="K5" s="192"/>
      <c r="L5" s="192"/>
      <c r="M5" s="192"/>
      <c r="N5" s="192"/>
      <c r="O5" s="192"/>
      <c r="P5" s="193"/>
      <c r="Q5" s="214"/>
      <c r="R5" s="215"/>
    </row>
    <row r="6" spans="1:18" s="4" customFormat="1" ht="32.25" customHeight="1" x14ac:dyDescent="0.25">
      <c r="A6" s="167" t="s">
        <v>3</v>
      </c>
      <c r="B6" s="168"/>
      <c r="C6" s="168"/>
      <c r="D6" s="168"/>
      <c r="E6" s="168"/>
      <c r="F6" s="168"/>
      <c r="G6" s="168"/>
      <c r="H6" s="168"/>
      <c r="I6" s="168"/>
      <c r="J6" s="168"/>
      <c r="K6" s="168"/>
      <c r="L6" s="168"/>
      <c r="M6" s="168"/>
      <c r="N6" s="168"/>
      <c r="O6" s="168"/>
      <c r="P6" s="168"/>
      <c r="Q6" s="168"/>
      <c r="R6" s="169"/>
    </row>
    <row r="7" spans="1:18" s="5" customFormat="1" ht="35.25" customHeight="1" x14ac:dyDescent="0.25">
      <c r="A7" s="170" t="s">
        <v>4</v>
      </c>
      <c r="B7" s="171"/>
      <c r="C7" s="172" t="s">
        <v>5</v>
      </c>
      <c r="D7" s="173"/>
      <c r="E7" s="173"/>
      <c r="F7" s="173"/>
      <c r="G7" s="173"/>
      <c r="H7" s="173"/>
      <c r="I7" s="173"/>
      <c r="J7" s="173"/>
      <c r="K7" s="174"/>
      <c r="L7" s="175" t="s">
        <v>6</v>
      </c>
      <c r="M7" s="175"/>
      <c r="N7" s="175"/>
      <c r="O7" s="176" t="s">
        <v>7</v>
      </c>
      <c r="P7" s="176"/>
      <c r="Q7" s="176"/>
      <c r="R7" s="176"/>
    </row>
    <row r="8" spans="1:18" s="5" customFormat="1" ht="168.75" customHeight="1" x14ac:dyDescent="0.25">
      <c r="A8" s="194" t="s">
        <v>8</v>
      </c>
      <c r="B8" s="194"/>
      <c r="C8" s="195" t="s">
        <v>9</v>
      </c>
      <c r="D8" s="195"/>
      <c r="E8" s="195"/>
      <c r="F8" s="195"/>
      <c r="G8" s="195"/>
      <c r="H8" s="195"/>
      <c r="I8" s="195"/>
      <c r="J8" s="195"/>
      <c r="K8" s="195"/>
      <c r="L8" s="175" t="s">
        <v>10</v>
      </c>
      <c r="M8" s="175"/>
      <c r="N8" s="175"/>
      <c r="O8" s="196" t="s">
        <v>11</v>
      </c>
      <c r="P8" s="196"/>
      <c r="Q8" s="196"/>
      <c r="R8" s="196"/>
    </row>
    <row r="9" spans="1:18" s="5" customFormat="1" ht="89.25" customHeight="1" x14ac:dyDescent="0.25">
      <c r="A9" s="194" t="s">
        <v>12</v>
      </c>
      <c r="B9" s="194"/>
      <c r="C9" s="195" t="s">
        <v>13</v>
      </c>
      <c r="D9" s="195"/>
      <c r="E9" s="195"/>
      <c r="F9" s="195"/>
      <c r="G9" s="195"/>
      <c r="H9" s="195"/>
      <c r="I9" s="195"/>
      <c r="J9" s="195"/>
      <c r="K9" s="195"/>
      <c r="L9" s="175" t="s">
        <v>14</v>
      </c>
      <c r="M9" s="175"/>
      <c r="N9" s="175"/>
      <c r="O9" s="197" t="s">
        <v>15</v>
      </c>
      <c r="P9" s="198"/>
      <c r="Q9" s="198"/>
      <c r="R9" s="198"/>
    </row>
    <row r="10" spans="1:18" s="5" customFormat="1" ht="177.75" customHeight="1" x14ac:dyDescent="0.25">
      <c r="A10" s="175" t="s">
        <v>16</v>
      </c>
      <c r="B10" s="175"/>
      <c r="C10" s="199" t="s">
        <v>17</v>
      </c>
      <c r="D10" s="199"/>
      <c r="E10" s="199"/>
      <c r="F10" s="199"/>
      <c r="G10" s="199"/>
      <c r="H10" s="199"/>
      <c r="I10" s="199"/>
      <c r="J10" s="199"/>
      <c r="K10" s="199"/>
      <c r="L10" s="200" t="s">
        <v>18</v>
      </c>
      <c r="M10" s="201"/>
      <c r="N10" s="201"/>
      <c r="O10" s="216" t="s">
        <v>177</v>
      </c>
      <c r="P10" s="217"/>
      <c r="Q10" s="217"/>
      <c r="R10" s="217"/>
    </row>
    <row r="11" spans="1:18" ht="51.75" customHeight="1" x14ac:dyDescent="0.2">
      <c r="A11" s="6" t="s">
        <v>19</v>
      </c>
      <c r="B11" s="6" t="s">
        <v>20</v>
      </c>
      <c r="C11" s="6" t="s">
        <v>21</v>
      </c>
      <c r="D11" s="6" t="s">
        <v>22</v>
      </c>
      <c r="E11" s="6" t="s">
        <v>23</v>
      </c>
      <c r="F11" s="6" t="s">
        <v>24</v>
      </c>
      <c r="G11" s="6" t="s">
        <v>25</v>
      </c>
      <c r="H11" s="7" t="s">
        <v>26</v>
      </c>
      <c r="I11" s="7" t="s">
        <v>27</v>
      </c>
      <c r="J11" s="7" t="s">
        <v>28</v>
      </c>
      <c r="K11" s="7" t="s">
        <v>29</v>
      </c>
      <c r="L11" s="7" t="s">
        <v>30</v>
      </c>
      <c r="M11" s="7" t="s">
        <v>31</v>
      </c>
      <c r="N11" s="7" t="s">
        <v>32</v>
      </c>
      <c r="O11" s="7" t="s">
        <v>33</v>
      </c>
      <c r="P11" s="7" t="s">
        <v>34</v>
      </c>
      <c r="Q11" s="7" t="s">
        <v>35</v>
      </c>
      <c r="R11" s="8" t="s">
        <v>36</v>
      </c>
    </row>
    <row r="12" spans="1:18" ht="50.25" customHeight="1" x14ac:dyDescent="0.2">
      <c r="A12" s="156" t="s">
        <v>37</v>
      </c>
      <c r="B12" s="157"/>
      <c r="C12" s="9"/>
      <c r="D12" s="9"/>
      <c r="E12" s="9"/>
      <c r="F12" s="9"/>
      <c r="G12" s="9"/>
      <c r="H12" s="9"/>
      <c r="I12" s="9"/>
      <c r="J12" s="9"/>
      <c r="K12" s="10"/>
      <c r="L12" s="9"/>
      <c r="M12" s="9"/>
      <c r="N12" s="9"/>
      <c r="O12" s="9"/>
      <c r="P12" s="9"/>
      <c r="Q12" s="9"/>
      <c r="R12" s="9"/>
    </row>
    <row r="13" spans="1:18" ht="60.75" customHeight="1" x14ac:dyDescent="0.2">
      <c r="A13" s="11">
        <v>1</v>
      </c>
      <c r="B13" s="12" t="s">
        <v>38</v>
      </c>
      <c r="C13" s="13">
        <v>3</v>
      </c>
      <c r="D13" s="14" t="s">
        <v>39</v>
      </c>
      <c r="E13" s="15" t="s">
        <v>7</v>
      </c>
      <c r="F13" s="13" t="s">
        <v>40</v>
      </c>
      <c r="G13" s="16" t="s">
        <v>41</v>
      </c>
      <c r="H13" s="16"/>
      <c r="I13" s="16"/>
      <c r="J13" s="16"/>
      <c r="K13" s="16"/>
      <c r="L13" s="16"/>
      <c r="M13" s="16" t="s">
        <v>41</v>
      </c>
      <c r="N13" s="17"/>
      <c r="O13" s="16"/>
      <c r="P13" s="16"/>
      <c r="Q13" s="16"/>
      <c r="R13" s="16" t="s">
        <v>41</v>
      </c>
    </row>
    <row r="14" spans="1:18" ht="61.5" customHeight="1" x14ac:dyDescent="0.2">
      <c r="A14" s="11">
        <v>2</v>
      </c>
      <c r="B14" s="12" t="s">
        <v>42</v>
      </c>
      <c r="C14" s="13">
        <v>12</v>
      </c>
      <c r="D14" s="18" t="s">
        <v>43</v>
      </c>
      <c r="E14" s="15" t="s">
        <v>7</v>
      </c>
      <c r="F14" s="13" t="s">
        <v>40</v>
      </c>
      <c r="G14" s="16" t="s">
        <v>41</v>
      </c>
      <c r="H14" s="16" t="s">
        <v>41</v>
      </c>
      <c r="I14" s="16" t="s">
        <v>41</v>
      </c>
      <c r="J14" s="16" t="s">
        <v>41</v>
      </c>
      <c r="K14" s="16" t="s">
        <v>41</v>
      </c>
      <c r="L14" s="16" t="s">
        <v>41</v>
      </c>
      <c r="M14" s="16" t="s">
        <v>41</v>
      </c>
      <c r="N14" s="16" t="s">
        <v>41</v>
      </c>
      <c r="O14" s="16" t="s">
        <v>41</v>
      </c>
      <c r="P14" s="16" t="s">
        <v>41</v>
      </c>
      <c r="Q14" s="16" t="s">
        <v>41</v>
      </c>
      <c r="R14" s="16" t="s">
        <v>41</v>
      </c>
    </row>
    <row r="15" spans="1:18" ht="61.5" customHeight="1" x14ac:dyDescent="0.2">
      <c r="A15" s="19" t="s">
        <v>44</v>
      </c>
      <c r="B15" s="19"/>
      <c r="C15" s="19"/>
      <c r="D15" s="20"/>
      <c r="E15" s="19"/>
      <c r="F15" s="19"/>
      <c r="G15" s="19"/>
      <c r="H15" s="19"/>
      <c r="I15" s="19"/>
      <c r="J15" s="19"/>
      <c r="K15" s="21"/>
      <c r="L15" s="19"/>
      <c r="M15" s="19"/>
      <c r="N15" s="19"/>
      <c r="O15" s="19"/>
      <c r="P15" s="19"/>
      <c r="Q15" s="19"/>
      <c r="R15" s="19"/>
    </row>
    <row r="16" spans="1:18" ht="85.5" x14ac:dyDescent="0.2">
      <c r="A16" s="22">
        <v>1</v>
      </c>
      <c r="B16" s="12" t="s">
        <v>45</v>
      </c>
      <c r="C16" s="15">
        <v>10</v>
      </c>
      <c r="D16" s="23" t="s">
        <v>46</v>
      </c>
      <c r="E16" s="15" t="s">
        <v>7</v>
      </c>
      <c r="F16" s="13" t="s">
        <v>40</v>
      </c>
      <c r="G16" s="24" t="s">
        <v>41</v>
      </c>
      <c r="H16" s="24" t="s">
        <v>41</v>
      </c>
      <c r="I16" s="24" t="s">
        <v>41</v>
      </c>
      <c r="J16" s="24" t="s">
        <v>41</v>
      </c>
      <c r="K16" s="24" t="s">
        <v>41</v>
      </c>
      <c r="L16" s="24" t="s">
        <v>41</v>
      </c>
      <c r="M16" s="24" t="s">
        <v>41</v>
      </c>
      <c r="N16" s="24" t="s">
        <v>41</v>
      </c>
      <c r="O16" s="24" t="s">
        <v>41</v>
      </c>
      <c r="P16" s="24" t="s">
        <v>41</v>
      </c>
      <c r="Q16" s="16"/>
      <c r="R16" s="24"/>
    </row>
    <row r="17" spans="1:18" ht="64.5" customHeight="1" x14ac:dyDescent="0.2">
      <c r="A17" s="22">
        <v>2</v>
      </c>
      <c r="B17" s="14" t="s">
        <v>47</v>
      </c>
      <c r="C17" s="15">
        <v>5</v>
      </c>
      <c r="D17" s="14" t="s">
        <v>48</v>
      </c>
      <c r="E17" s="15" t="s">
        <v>7</v>
      </c>
      <c r="F17" s="15" t="s">
        <v>40</v>
      </c>
      <c r="G17" s="16" t="s">
        <v>41</v>
      </c>
      <c r="H17" s="24"/>
      <c r="I17" s="25"/>
      <c r="J17" s="24" t="s">
        <v>41</v>
      </c>
      <c r="K17" s="24"/>
      <c r="L17" s="25"/>
      <c r="M17" s="24" t="s">
        <v>41</v>
      </c>
      <c r="N17" s="24"/>
      <c r="O17" s="24"/>
      <c r="P17" s="24" t="s">
        <v>41</v>
      </c>
      <c r="Q17" s="25"/>
      <c r="R17" s="24" t="s">
        <v>41</v>
      </c>
    </row>
    <row r="18" spans="1:18" ht="41.25" customHeight="1" x14ac:dyDescent="0.2">
      <c r="A18" s="22">
        <v>3</v>
      </c>
      <c r="B18" s="14" t="s">
        <v>49</v>
      </c>
      <c r="C18" s="15">
        <v>12</v>
      </c>
      <c r="D18" s="14" t="s">
        <v>50</v>
      </c>
      <c r="E18" s="26" t="s">
        <v>51</v>
      </c>
      <c r="F18" s="15" t="s">
        <v>52</v>
      </c>
      <c r="G18" s="16" t="s">
        <v>41</v>
      </c>
      <c r="H18" s="16" t="s">
        <v>41</v>
      </c>
      <c r="I18" s="16" t="s">
        <v>41</v>
      </c>
      <c r="J18" s="16" t="s">
        <v>41</v>
      </c>
      <c r="K18" s="16" t="s">
        <v>41</v>
      </c>
      <c r="L18" s="16" t="s">
        <v>41</v>
      </c>
      <c r="M18" s="16" t="s">
        <v>41</v>
      </c>
      <c r="N18" s="16" t="s">
        <v>41</v>
      </c>
      <c r="O18" s="24" t="s">
        <v>41</v>
      </c>
      <c r="P18" s="24" t="s">
        <v>41</v>
      </c>
      <c r="Q18" s="24" t="s">
        <v>41</v>
      </c>
      <c r="R18" s="24" t="s">
        <v>41</v>
      </c>
    </row>
    <row r="19" spans="1:18" ht="48.75" customHeight="1" x14ac:dyDescent="0.2">
      <c r="A19" s="9" t="s">
        <v>53</v>
      </c>
      <c r="B19" s="9"/>
      <c r="C19" s="9"/>
      <c r="D19" s="27"/>
      <c r="E19" s="9"/>
      <c r="F19" s="9"/>
      <c r="G19" s="9"/>
      <c r="H19" s="9"/>
      <c r="I19" s="9"/>
      <c r="J19" s="9"/>
      <c r="K19" s="10"/>
      <c r="L19" s="9"/>
      <c r="M19" s="9"/>
      <c r="N19" s="9"/>
      <c r="O19" s="19"/>
      <c r="P19" s="19"/>
      <c r="Q19" s="19"/>
      <c r="R19" s="19"/>
    </row>
    <row r="20" spans="1:18" ht="95.25" customHeight="1" x14ac:dyDescent="0.2">
      <c r="A20" s="22">
        <v>1</v>
      </c>
      <c r="B20" s="12" t="s">
        <v>54</v>
      </c>
      <c r="C20" s="26">
        <v>12</v>
      </c>
      <c r="D20" s="18" t="s">
        <v>43</v>
      </c>
      <c r="E20" s="15" t="s">
        <v>55</v>
      </c>
      <c r="F20" s="15" t="s">
        <v>56</v>
      </c>
      <c r="G20" s="16" t="s">
        <v>41</v>
      </c>
      <c r="H20" s="16" t="s">
        <v>41</v>
      </c>
      <c r="I20" s="16" t="s">
        <v>41</v>
      </c>
      <c r="J20" s="16" t="s">
        <v>41</v>
      </c>
      <c r="K20" s="16" t="s">
        <v>41</v>
      </c>
      <c r="L20" s="16" t="s">
        <v>41</v>
      </c>
      <c r="M20" s="16" t="s">
        <v>41</v>
      </c>
      <c r="N20" s="16" t="s">
        <v>41</v>
      </c>
      <c r="O20" s="24" t="s">
        <v>41</v>
      </c>
      <c r="P20" s="24" t="s">
        <v>41</v>
      </c>
      <c r="Q20" s="24" t="s">
        <v>41</v>
      </c>
      <c r="R20" s="24" t="s">
        <v>41</v>
      </c>
    </row>
    <row r="21" spans="1:18" ht="61.5" customHeight="1" x14ac:dyDescent="0.2">
      <c r="A21" s="22">
        <v>2</v>
      </c>
      <c r="B21" s="12" t="s">
        <v>57</v>
      </c>
      <c r="C21" s="26">
        <v>1</v>
      </c>
      <c r="D21" s="14" t="s">
        <v>58</v>
      </c>
      <c r="E21" s="15" t="s">
        <v>59</v>
      </c>
      <c r="F21" s="15" t="s">
        <v>55</v>
      </c>
      <c r="G21" s="28"/>
      <c r="H21" s="15"/>
      <c r="I21" s="15"/>
      <c r="J21" s="16"/>
      <c r="K21" s="16"/>
      <c r="L21" s="15" t="s">
        <v>41</v>
      </c>
      <c r="M21" s="15" t="s">
        <v>41</v>
      </c>
      <c r="N21" s="15" t="s">
        <v>41</v>
      </c>
      <c r="O21" s="16"/>
      <c r="P21" s="15"/>
      <c r="Q21" s="15"/>
      <c r="R21" s="15"/>
    </row>
    <row r="22" spans="1:18" ht="61.5" customHeight="1" x14ac:dyDescent="0.2">
      <c r="A22" s="22">
        <v>3</v>
      </c>
      <c r="B22" s="12" t="s">
        <v>60</v>
      </c>
      <c r="C22" s="26">
        <v>1</v>
      </c>
      <c r="D22" s="18" t="s">
        <v>43</v>
      </c>
      <c r="E22" s="15" t="s">
        <v>55</v>
      </c>
      <c r="F22" s="15"/>
      <c r="G22" s="28"/>
      <c r="H22" s="15"/>
      <c r="I22" s="15"/>
      <c r="J22" s="16"/>
      <c r="K22" s="16"/>
      <c r="L22" s="15"/>
      <c r="M22" s="15"/>
      <c r="N22" s="15" t="s">
        <v>41</v>
      </c>
      <c r="O22" s="16"/>
      <c r="P22" s="15"/>
      <c r="Q22" s="15"/>
      <c r="R22" s="15"/>
    </row>
    <row r="23" spans="1:18" ht="61.5" customHeight="1" x14ac:dyDescent="0.2">
      <c r="A23" s="22">
        <v>4</v>
      </c>
      <c r="B23" s="12" t="s">
        <v>61</v>
      </c>
      <c r="C23" s="26">
        <v>2</v>
      </c>
      <c r="D23" s="18" t="s">
        <v>43</v>
      </c>
      <c r="E23" s="15" t="s">
        <v>55</v>
      </c>
      <c r="F23" s="15"/>
      <c r="G23" s="28"/>
      <c r="H23" s="15"/>
      <c r="I23" s="15" t="s">
        <v>41</v>
      </c>
      <c r="J23" s="16"/>
      <c r="K23" s="16"/>
      <c r="L23" s="15"/>
      <c r="M23" s="15"/>
      <c r="N23" s="15"/>
      <c r="O23" s="16"/>
      <c r="P23" s="15" t="s">
        <v>41</v>
      </c>
      <c r="Q23" s="15"/>
      <c r="R23" s="15"/>
    </row>
    <row r="24" spans="1:18" ht="18" x14ac:dyDescent="0.2">
      <c r="A24" s="29" t="s">
        <v>62</v>
      </c>
      <c r="B24" s="30"/>
      <c r="C24" s="30"/>
      <c r="D24" s="31"/>
      <c r="E24" s="30"/>
      <c r="F24" s="30"/>
      <c r="G24" s="30"/>
      <c r="H24" s="30"/>
      <c r="I24" s="30"/>
      <c r="J24" s="30"/>
      <c r="K24" s="32"/>
      <c r="L24" s="30"/>
      <c r="M24" s="30"/>
      <c r="N24" s="30"/>
      <c r="O24" s="30"/>
      <c r="P24" s="30"/>
      <c r="Q24" s="30"/>
      <c r="R24" s="30"/>
    </row>
    <row r="25" spans="1:18" ht="18" x14ac:dyDescent="0.2">
      <c r="A25" s="158" t="s">
        <v>63</v>
      </c>
      <c r="B25" s="159"/>
      <c r="C25" s="30"/>
      <c r="D25" s="33"/>
      <c r="E25" s="30"/>
      <c r="F25" s="30"/>
      <c r="G25" s="30"/>
      <c r="H25" s="30"/>
      <c r="I25" s="30"/>
      <c r="J25" s="30"/>
      <c r="K25" s="32"/>
      <c r="L25" s="30"/>
      <c r="M25" s="30"/>
      <c r="N25" s="30"/>
      <c r="O25" s="30"/>
      <c r="P25" s="30"/>
      <c r="Q25" s="30"/>
      <c r="R25" s="34"/>
    </row>
    <row r="26" spans="1:18" ht="47.25" customHeight="1" x14ac:dyDescent="0.2">
      <c r="A26" s="22">
        <v>1</v>
      </c>
      <c r="B26" s="35" t="s">
        <v>162</v>
      </c>
      <c r="C26" s="206">
        <v>1</v>
      </c>
      <c r="D26" s="207" t="s">
        <v>65</v>
      </c>
      <c r="E26" s="208" t="s">
        <v>161</v>
      </c>
      <c r="F26" s="209" t="s">
        <v>160</v>
      </c>
      <c r="G26" s="98"/>
      <c r="H26" s="98"/>
      <c r="I26" s="95"/>
      <c r="J26" s="100" t="s">
        <v>41</v>
      </c>
      <c r="K26" s="95" t="s">
        <v>41</v>
      </c>
      <c r="L26" s="100" t="s">
        <v>41</v>
      </c>
      <c r="M26" s="95" t="s">
        <v>41</v>
      </c>
      <c r="N26" s="95"/>
      <c r="O26" s="95"/>
      <c r="P26" s="100"/>
      <c r="Q26" s="95"/>
      <c r="R26" s="98"/>
    </row>
    <row r="27" spans="1:18" ht="64.5" customHeight="1" x14ac:dyDescent="0.2">
      <c r="A27" s="22">
        <v>2</v>
      </c>
      <c r="B27" s="35" t="s">
        <v>67</v>
      </c>
      <c r="C27" s="206">
        <v>1</v>
      </c>
      <c r="D27" s="207" t="s">
        <v>68</v>
      </c>
      <c r="E27" s="97" t="s">
        <v>69</v>
      </c>
      <c r="F27" s="97" t="s">
        <v>70</v>
      </c>
      <c r="G27" s="98"/>
      <c r="H27" s="95" t="s">
        <v>41</v>
      </c>
      <c r="I27" s="95" t="s">
        <v>41</v>
      </c>
      <c r="J27" s="95" t="s">
        <v>41</v>
      </c>
      <c r="K27" s="95"/>
      <c r="L27" s="95"/>
      <c r="M27" s="95"/>
      <c r="N27" s="95"/>
      <c r="O27" s="95"/>
      <c r="P27" s="95"/>
      <c r="Q27" s="95"/>
      <c r="R27" s="98"/>
    </row>
    <row r="28" spans="1:18" ht="70.5" customHeight="1" x14ac:dyDescent="0.2">
      <c r="A28" s="22">
        <v>3</v>
      </c>
      <c r="B28" s="35" t="s">
        <v>71</v>
      </c>
      <c r="C28" s="206">
        <v>1</v>
      </c>
      <c r="D28" s="207" t="s">
        <v>65</v>
      </c>
      <c r="E28" s="97" t="s">
        <v>66</v>
      </c>
      <c r="F28" s="97" t="s">
        <v>51</v>
      </c>
      <c r="G28" s="98"/>
      <c r="H28" s="95"/>
      <c r="I28" s="95" t="s">
        <v>41</v>
      </c>
      <c r="J28" s="95" t="s">
        <v>41</v>
      </c>
      <c r="K28" s="95" t="s">
        <v>41</v>
      </c>
      <c r="L28" s="95" t="s">
        <v>41</v>
      </c>
      <c r="M28" s="95"/>
      <c r="N28" s="95"/>
      <c r="O28" s="95"/>
      <c r="P28" s="100"/>
      <c r="Q28" s="100"/>
      <c r="R28" s="98"/>
    </row>
    <row r="29" spans="1:18" ht="55.5" customHeight="1" x14ac:dyDescent="0.2">
      <c r="A29" s="22">
        <v>4</v>
      </c>
      <c r="B29" s="35" t="s">
        <v>72</v>
      </c>
      <c r="C29" s="206">
        <v>1</v>
      </c>
      <c r="D29" s="207" t="s">
        <v>65</v>
      </c>
      <c r="E29" s="97" t="s">
        <v>52</v>
      </c>
      <c r="F29" s="97"/>
      <c r="G29" s="98"/>
      <c r="H29" s="98"/>
      <c r="I29" s="98"/>
      <c r="J29" s="95"/>
      <c r="K29" s="95"/>
      <c r="L29" s="95"/>
      <c r="M29" s="95"/>
      <c r="N29" s="95" t="s">
        <v>41</v>
      </c>
      <c r="O29" s="95" t="s">
        <v>41</v>
      </c>
      <c r="P29" s="95" t="s">
        <v>41</v>
      </c>
      <c r="Q29" s="95" t="s">
        <v>41</v>
      </c>
      <c r="R29" s="98"/>
    </row>
    <row r="30" spans="1:18" ht="55.5" customHeight="1" x14ac:dyDescent="0.2">
      <c r="A30" s="218">
        <v>5</v>
      </c>
      <c r="B30" s="219" t="s">
        <v>174</v>
      </c>
      <c r="C30" s="206">
        <v>1</v>
      </c>
      <c r="D30" s="207" t="s">
        <v>65</v>
      </c>
      <c r="E30" s="97" t="s">
        <v>175</v>
      </c>
      <c r="F30" s="97"/>
      <c r="G30" s="101"/>
      <c r="H30" s="101"/>
      <c r="I30" s="101"/>
      <c r="J30" s="100"/>
      <c r="K30" s="100"/>
      <c r="L30" s="100"/>
      <c r="M30" s="100"/>
      <c r="N30" s="100"/>
      <c r="O30" s="100" t="s">
        <v>41</v>
      </c>
      <c r="P30" s="100" t="s">
        <v>41</v>
      </c>
      <c r="Q30" s="100" t="s">
        <v>41</v>
      </c>
      <c r="R30" s="101"/>
    </row>
    <row r="31" spans="1:18" ht="47.25" customHeight="1" x14ac:dyDescent="0.2">
      <c r="A31" s="19" t="s">
        <v>74</v>
      </c>
      <c r="B31" s="19"/>
      <c r="C31" s="19"/>
      <c r="D31" s="20"/>
      <c r="E31" s="19"/>
      <c r="F31" s="19"/>
      <c r="G31" s="19"/>
      <c r="H31" s="19"/>
      <c r="I31" s="19"/>
      <c r="J31" s="19"/>
      <c r="K31" s="21"/>
      <c r="L31" s="19"/>
      <c r="M31" s="19"/>
      <c r="N31" s="19"/>
      <c r="O31" s="19"/>
      <c r="P31" s="19"/>
      <c r="Q31" s="19"/>
      <c r="R31" s="19"/>
    </row>
    <row r="32" spans="1:18" ht="43.5" customHeight="1" x14ac:dyDescent="0.2">
      <c r="A32" s="37">
        <v>1</v>
      </c>
      <c r="B32" s="14" t="s">
        <v>75</v>
      </c>
      <c r="C32" s="15">
        <v>2</v>
      </c>
      <c r="D32" s="28" t="s">
        <v>76</v>
      </c>
      <c r="E32" s="15" t="s">
        <v>7</v>
      </c>
      <c r="F32" s="15" t="s">
        <v>59</v>
      </c>
      <c r="G32" s="26" t="s">
        <v>41</v>
      </c>
      <c r="H32" s="26"/>
      <c r="I32" s="26"/>
      <c r="J32" s="26"/>
      <c r="K32" s="26"/>
      <c r="L32" s="38"/>
      <c r="M32" s="26"/>
      <c r="N32" s="26"/>
      <c r="O32" s="26"/>
      <c r="P32" s="26"/>
      <c r="Q32" s="26"/>
      <c r="R32" s="26" t="s">
        <v>41</v>
      </c>
    </row>
    <row r="33" spans="1:18" ht="51" customHeight="1" x14ac:dyDescent="0.2">
      <c r="A33" s="37">
        <v>2</v>
      </c>
      <c r="B33" s="14" t="s">
        <v>77</v>
      </c>
      <c r="C33" s="15">
        <v>1</v>
      </c>
      <c r="D33" s="28" t="s">
        <v>78</v>
      </c>
      <c r="E33" s="15" t="s">
        <v>69</v>
      </c>
      <c r="F33" s="15" t="s">
        <v>40</v>
      </c>
      <c r="G33" s="26"/>
      <c r="H33" s="26" t="s">
        <v>41</v>
      </c>
      <c r="I33" s="26"/>
      <c r="J33" s="26"/>
      <c r="K33" s="26"/>
      <c r="L33" s="38"/>
      <c r="M33" s="26"/>
      <c r="N33" s="26"/>
      <c r="O33" s="26"/>
      <c r="P33" s="26"/>
      <c r="Q33" s="26"/>
      <c r="R33" s="26"/>
    </row>
    <row r="34" spans="1:18" ht="44.25" customHeight="1" x14ac:dyDescent="0.2">
      <c r="A34" s="37">
        <v>3</v>
      </c>
      <c r="B34" s="14" t="s">
        <v>79</v>
      </c>
      <c r="C34" s="15">
        <v>1</v>
      </c>
      <c r="D34" s="28" t="s">
        <v>80</v>
      </c>
      <c r="E34" s="15" t="s">
        <v>7</v>
      </c>
      <c r="F34" s="15" t="s">
        <v>56</v>
      </c>
      <c r="G34" s="39"/>
      <c r="H34" s="39"/>
      <c r="I34" s="26"/>
      <c r="J34" s="26"/>
      <c r="K34" s="26"/>
      <c r="L34" s="40" t="s">
        <v>41</v>
      </c>
      <c r="M34" s="24" t="s">
        <v>41</v>
      </c>
      <c r="N34" s="24"/>
      <c r="O34" s="24"/>
      <c r="P34" s="24"/>
      <c r="Q34" s="24"/>
      <c r="R34" s="24"/>
    </row>
    <row r="35" spans="1:18" ht="57" customHeight="1" x14ac:dyDescent="0.2">
      <c r="A35" s="37">
        <v>4</v>
      </c>
      <c r="B35" s="14" t="s">
        <v>81</v>
      </c>
      <c r="C35" s="15">
        <v>1</v>
      </c>
      <c r="D35" s="28" t="s">
        <v>82</v>
      </c>
      <c r="E35" s="15" t="s">
        <v>7</v>
      </c>
      <c r="F35" s="15" t="s">
        <v>69</v>
      </c>
      <c r="G35" s="15" t="s">
        <v>41</v>
      </c>
      <c r="H35" s="15"/>
      <c r="I35" s="25"/>
      <c r="J35" s="25"/>
      <c r="K35" s="25"/>
      <c r="L35" s="41"/>
      <c r="M35" s="25"/>
      <c r="N35" s="24"/>
      <c r="O35" s="24"/>
      <c r="P35" s="24"/>
      <c r="Q35" s="24"/>
      <c r="R35" s="24"/>
    </row>
    <row r="36" spans="1:18" ht="97.5" customHeight="1" x14ac:dyDescent="0.2">
      <c r="A36" s="37">
        <v>5</v>
      </c>
      <c r="B36" s="14" t="s">
        <v>83</v>
      </c>
      <c r="C36" s="15">
        <v>1</v>
      </c>
      <c r="D36" s="28" t="s">
        <v>84</v>
      </c>
      <c r="E36" s="15" t="s">
        <v>51</v>
      </c>
      <c r="F36" s="15" t="s">
        <v>66</v>
      </c>
      <c r="G36" s="15" t="s">
        <v>41</v>
      </c>
      <c r="H36" s="15" t="s">
        <v>41</v>
      </c>
      <c r="I36" s="42"/>
      <c r="J36" s="42"/>
      <c r="K36" s="42"/>
      <c r="L36" s="43"/>
      <c r="M36" s="42"/>
      <c r="N36" s="44"/>
      <c r="O36" s="44"/>
      <c r="P36" s="44"/>
      <c r="Q36" s="44"/>
      <c r="R36" s="44"/>
    </row>
    <row r="37" spans="1:18" ht="105.75" customHeight="1" x14ac:dyDescent="0.2">
      <c r="A37" s="37">
        <v>6</v>
      </c>
      <c r="B37" s="14" t="s">
        <v>85</v>
      </c>
      <c r="C37" s="15">
        <v>3</v>
      </c>
      <c r="D37" s="45" t="s">
        <v>86</v>
      </c>
      <c r="E37" s="15" t="s">
        <v>55</v>
      </c>
      <c r="F37" s="15" t="s">
        <v>40</v>
      </c>
      <c r="G37" s="15" t="s">
        <v>41</v>
      </c>
      <c r="H37" s="24"/>
      <c r="I37" s="24"/>
      <c r="J37" s="24"/>
      <c r="K37" s="40" t="s">
        <v>41</v>
      </c>
      <c r="L37" s="40"/>
      <c r="M37" s="24"/>
      <c r="N37" s="24"/>
      <c r="O37" s="24" t="s">
        <v>41</v>
      </c>
      <c r="P37" s="25"/>
      <c r="Q37" s="25"/>
      <c r="R37" s="25"/>
    </row>
    <row r="38" spans="1:18" ht="47.25" customHeight="1" x14ac:dyDescent="0.2">
      <c r="A38" s="37">
        <v>7</v>
      </c>
      <c r="B38" s="14" t="s">
        <v>87</v>
      </c>
      <c r="C38" s="15">
        <v>2</v>
      </c>
      <c r="D38" s="46" t="s">
        <v>88</v>
      </c>
      <c r="E38" s="15" t="s">
        <v>52</v>
      </c>
      <c r="F38" s="15" t="s">
        <v>40</v>
      </c>
      <c r="G38" s="40"/>
      <c r="H38" s="96" t="s">
        <v>41</v>
      </c>
      <c r="I38" s="96"/>
      <c r="J38" s="96"/>
      <c r="K38" s="96"/>
      <c r="L38" s="96"/>
      <c r="M38" s="96"/>
      <c r="N38" s="96" t="s">
        <v>41</v>
      </c>
      <c r="O38" s="96"/>
      <c r="P38" s="40"/>
      <c r="Q38" s="40"/>
      <c r="R38" s="40"/>
    </row>
    <row r="39" spans="1:18" ht="77.25" customHeight="1" x14ac:dyDescent="0.2">
      <c r="A39" s="37">
        <v>8</v>
      </c>
      <c r="B39" s="14" t="s">
        <v>89</v>
      </c>
      <c r="C39" s="15">
        <v>2</v>
      </c>
      <c r="D39" s="46" t="s">
        <v>90</v>
      </c>
      <c r="E39" s="15" t="s">
        <v>66</v>
      </c>
      <c r="F39" s="15" t="s">
        <v>91</v>
      </c>
      <c r="G39" s="40" t="s">
        <v>41</v>
      </c>
      <c r="H39" s="96"/>
      <c r="I39" s="96"/>
      <c r="J39" s="96"/>
      <c r="K39" s="96"/>
      <c r="L39" s="96" t="s">
        <v>41</v>
      </c>
      <c r="M39" s="96" t="s">
        <v>41</v>
      </c>
      <c r="N39" s="95"/>
      <c r="O39" s="95"/>
      <c r="P39" s="25"/>
      <c r="Q39" s="25"/>
      <c r="R39" s="40" t="s">
        <v>41</v>
      </c>
    </row>
    <row r="40" spans="1:18" ht="58.5" customHeight="1" x14ac:dyDescent="0.2">
      <c r="A40" s="37">
        <v>9</v>
      </c>
      <c r="B40" s="14" t="s">
        <v>92</v>
      </c>
      <c r="C40" s="15">
        <v>2</v>
      </c>
      <c r="D40" s="46" t="s">
        <v>93</v>
      </c>
      <c r="E40" s="15" t="s">
        <v>7</v>
      </c>
      <c r="F40" s="15" t="s">
        <v>56</v>
      </c>
      <c r="G40" s="15" t="s">
        <v>41</v>
      </c>
      <c r="H40" s="96"/>
      <c r="I40" s="96"/>
      <c r="J40" s="96"/>
      <c r="K40" s="96"/>
      <c r="L40" s="96"/>
      <c r="M40" s="96" t="s">
        <v>41</v>
      </c>
      <c r="N40" s="95"/>
      <c r="O40" s="95"/>
      <c r="P40" s="25"/>
      <c r="Q40" s="25"/>
      <c r="R40" s="24"/>
    </row>
    <row r="41" spans="1:18" ht="114" customHeight="1" x14ac:dyDescent="0.2">
      <c r="A41" s="37">
        <v>10</v>
      </c>
      <c r="B41" s="14" t="s">
        <v>157</v>
      </c>
      <c r="C41" s="15">
        <v>1</v>
      </c>
      <c r="D41" s="46" t="s">
        <v>94</v>
      </c>
      <c r="E41" s="15" t="s">
        <v>95</v>
      </c>
      <c r="F41" s="15" t="s">
        <v>7</v>
      </c>
      <c r="G41" s="15" t="s">
        <v>41</v>
      </c>
      <c r="H41" s="97" t="s">
        <v>41</v>
      </c>
      <c r="I41" s="98"/>
      <c r="J41" s="98"/>
      <c r="K41" s="98"/>
      <c r="L41" s="99"/>
      <c r="M41" s="98"/>
      <c r="N41" s="98"/>
      <c r="O41" s="98"/>
      <c r="P41" s="25"/>
      <c r="Q41" s="25"/>
      <c r="R41" s="25"/>
    </row>
    <row r="42" spans="1:18" ht="44.25" customHeight="1" x14ac:dyDescent="0.2">
      <c r="A42" s="37">
        <v>12</v>
      </c>
      <c r="B42" s="14" t="s">
        <v>96</v>
      </c>
      <c r="C42" s="15">
        <v>4</v>
      </c>
      <c r="D42" s="28" t="s">
        <v>97</v>
      </c>
      <c r="E42" s="15" t="s">
        <v>51</v>
      </c>
      <c r="F42" s="15" t="s">
        <v>40</v>
      </c>
      <c r="G42" s="15" t="s">
        <v>41</v>
      </c>
      <c r="H42" s="97"/>
      <c r="I42" s="95"/>
      <c r="J42" s="95" t="s">
        <v>41</v>
      </c>
      <c r="K42" s="95"/>
      <c r="L42" s="96"/>
      <c r="M42" s="95" t="s">
        <v>41</v>
      </c>
      <c r="N42" s="95"/>
      <c r="O42" s="95"/>
      <c r="P42" s="24" t="s">
        <v>41</v>
      </c>
      <c r="Q42" s="24"/>
      <c r="R42" s="25"/>
    </row>
    <row r="43" spans="1:18" ht="104.25" customHeight="1" x14ac:dyDescent="0.2">
      <c r="A43" s="37">
        <v>13</v>
      </c>
      <c r="B43" s="14" t="s">
        <v>98</v>
      </c>
      <c r="C43" s="15">
        <v>1</v>
      </c>
      <c r="D43" s="107" t="s">
        <v>166</v>
      </c>
      <c r="E43" s="97" t="s">
        <v>55</v>
      </c>
      <c r="F43" s="97" t="s">
        <v>52</v>
      </c>
      <c r="G43" s="97"/>
      <c r="H43" s="97" t="s">
        <v>41</v>
      </c>
      <c r="I43" s="95"/>
      <c r="J43" s="98"/>
      <c r="K43" s="95"/>
      <c r="L43" s="99"/>
      <c r="M43" s="98"/>
      <c r="N43" s="98"/>
      <c r="O43" s="98"/>
      <c r="P43" s="98"/>
      <c r="Q43" s="24"/>
      <c r="R43" s="25"/>
    </row>
    <row r="44" spans="1:18" ht="272.25" customHeight="1" x14ac:dyDescent="0.2">
      <c r="A44" s="37">
        <v>14</v>
      </c>
      <c r="B44" s="220" t="s">
        <v>170</v>
      </c>
      <c r="C44" s="15">
        <v>1</v>
      </c>
      <c r="D44" s="205" t="s">
        <v>171</v>
      </c>
      <c r="E44" s="97" t="s">
        <v>52</v>
      </c>
      <c r="F44" s="97" t="s">
        <v>55</v>
      </c>
      <c r="G44" s="98"/>
      <c r="H44" s="98"/>
      <c r="I44" s="98"/>
      <c r="J44" s="98"/>
      <c r="K44" s="98"/>
      <c r="L44" s="96" t="s">
        <v>41</v>
      </c>
      <c r="M44" s="95" t="s">
        <v>41</v>
      </c>
      <c r="N44" s="95" t="s">
        <v>41</v>
      </c>
      <c r="O44" s="98"/>
      <c r="P44" s="108"/>
      <c r="Q44" s="24"/>
      <c r="R44" s="24"/>
    </row>
    <row r="45" spans="1:18" ht="54.75" customHeight="1" x14ac:dyDescent="0.2">
      <c r="A45" s="37">
        <v>15</v>
      </c>
      <c r="B45" s="14" t="s">
        <v>99</v>
      </c>
      <c r="C45" s="15">
        <v>1</v>
      </c>
      <c r="D45" s="109" t="s">
        <v>100</v>
      </c>
      <c r="E45" s="97" t="s">
        <v>69</v>
      </c>
      <c r="F45" s="97" t="s">
        <v>40</v>
      </c>
      <c r="G45" s="98"/>
      <c r="H45" s="95"/>
      <c r="I45" s="95"/>
      <c r="J45" s="98"/>
      <c r="K45" s="95"/>
      <c r="L45" s="95" t="s">
        <v>41</v>
      </c>
      <c r="M45" s="98"/>
      <c r="N45" s="95"/>
      <c r="O45" s="96"/>
      <c r="P45" s="95"/>
      <c r="Q45" s="40"/>
      <c r="R45" s="25"/>
    </row>
    <row r="46" spans="1:18" ht="166.5" customHeight="1" x14ac:dyDescent="0.2">
      <c r="A46" s="37">
        <v>16</v>
      </c>
      <c r="B46" s="14" t="s">
        <v>169</v>
      </c>
      <c r="C46" s="15">
        <v>1</v>
      </c>
      <c r="D46" s="109" t="s">
        <v>165</v>
      </c>
      <c r="E46" s="97" t="s">
        <v>52</v>
      </c>
      <c r="F46" s="97" t="s">
        <v>40</v>
      </c>
      <c r="G46" s="98"/>
      <c r="H46" s="98"/>
      <c r="I46" s="98"/>
      <c r="J46" s="98"/>
      <c r="K46" s="99"/>
      <c r="L46" s="98"/>
      <c r="M46" s="98"/>
      <c r="N46" s="95" t="s">
        <v>41</v>
      </c>
      <c r="O46" s="95"/>
      <c r="P46" s="95"/>
      <c r="Q46" s="95"/>
      <c r="R46" s="95"/>
    </row>
    <row r="47" spans="1:18" ht="90.75" customHeight="1" x14ac:dyDescent="0.2">
      <c r="A47" s="37">
        <v>17</v>
      </c>
      <c r="B47" s="14" t="s">
        <v>101</v>
      </c>
      <c r="C47" s="15">
        <v>1</v>
      </c>
      <c r="D47" s="107" t="s">
        <v>102</v>
      </c>
      <c r="E47" s="97" t="s">
        <v>52</v>
      </c>
      <c r="F47" s="97" t="s">
        <v>40</v>
      </c>
      <c r="G47" s="98"/>
      <c r="H47" s="98"/>
      <c r="I47" s="95" t="s">
        <v>41</v>
      </c>
      <c r="J47" s="95" t="s">
        <v>41</v>
      </c>
      <c r="K47" s="95" t="s">
        <v>41</v>
      </c>
      <c r="L47" s="95"/>
      <c r="M47" s="95"/>
      <c r="N47" s="99"/>
      <c r="O47" s="99"/>
      <c r="P47" s="98"/>
      <c r="Q47" s="95"/>
      <c r="R47" s="95"/>
    </row>
    <row r="48" spans="1:18" ht="33" customHeight="1" x14ac:dyDescent="0.2">
      <c r="A48" s="37">
        <v>18</v>
      </c>
      <c r="B48" s="14" t="s">
        <v>103</v>
      </c>
      <c r="C48" s="15">
        <v>1</v>
      </c>
      <c r="D48" s="46" t="s">
        <v>104</v>
      </c>
      <c r="E48" s="15" t="s">
        <v>69</v>
      </c>
      <c r="F48" s="15" t="s">
        <v>40</v>
      </c>
      <c r="G48" s="25"/>
      <c r="H48" s="25"/>
      <c r="I48" s="24"/>
      <c r="J48" s="24" t="s">
        <v>41</v>
      </c>
      <c r="K48" s="24"/>
      <c r="L48" s="98"/>
      <c r="M48" s="95"/>
      <c r="N48" s="95"/>
      <c r="O48" s="98"/>
      <c r="P48" s="95"/>
      <c r="Q48" s="95"/>
      <c r="R48" s="95"/>
    </row>
    <row r="49" spans="1:29" ht="59.25" customHeight="1" x14ac:dyDescent="0.2">
      <c r="A49" s="37">
        <v>19</v>
      </c>
      <c r="B49" s="14" t="s">
        <v>105</v>
      </c>
      <c r="C49" s="15">
        <v>1</v>
      </c>
      <c r="D49" s="46" t="s">
        <v>106</v>
      </c>
      <c r="E49" s="15" t="s">
        <v>52</v>
      </c>
      <c r="F49" s="15" t="s">
        <v>51</v>
      </c>
      <c r="G49" s="25"/>
      <c r="H49" s="24"/>
      <c r="I49" s="24"/>
      <c r="J49" s="25"/>
      <c r="K49" s="40"/>
      <c r="L49" s="95"/>
      <c r="M49" s="98"/>
      <c r="N49" s="98"/>
      <c r="O49" s="98"/>
      <c r="P49" s="95"/>
      <c r="Q49" s="95" t="s">
        <v>41</v>
      </c>
      <c r="R49" s="95" t="s">
        <v>41</v>
      </c>
    </row>
    <row r="50" spans="1:29" ht="48.75" customHeight="1" x14ac:dyDescent="0.2">
      <c r="A50" s="37">
        <v>20</v>
      </c>
      <c r="B50" s="14" t="s">
        <v>107</v>
      </c>
      <c r="C50" s="15">
        <v>2</v>
      </c>
      <c r="D50" s="46" t="s">
        <v>159</v>
      </c>
      <c r="E50" s="15" t="s">
        <v>51</v>
      </c>
      <c r="F50" s="15" t="s">
        <v>40</v>
      </c>
      <c r="G50" s="15"/>
      <c r="H50" s="15"/>
      <c r="I50" s="25"/>
      <c r="J50" s="25"/>
      <c r="K50" s="41"/>
      <c r="L50" s="100"/>
      <c r="M50" s="101"/>
      <c r="N50" s="95"/>
      <c r="O50" s="100"/>
      <c r="P50" s="95"/>
      <c r="Q50" s="98"/>
      <c r="R50" s="98"/>
    </row>
    <row r="51" spans="1:29" ht="54.75" customHeight="1" x14ac:dyDescent="0.2">
      <c r="A51" s="37">
        <v>21</v>
      </c>
      <c r="B51" s="14" t="s">
        <v>108</v>
      </c>
      <c r="C51" s="36">
        <v>5</v>
      </c>
      <c r="D51" s="46" t="s">
        <v>109</v>
      </c>
      <c r="E51" s="15" t="s">
        <v>56</v>
      </c>
      <c r="F51" s="15" t="s">
        <v>7</v>
      </c>
      <c r="G51" s="16" t="s">
        <v>41</v>
      </c>
      <c r="H51" s="24"/>
      <c r="I51" s="16"/>
      <c r="J51" s="16" t="s">
        <v>41</v>
      </c>
      <c r="K51" s="24"/>
      <c r="L51" s="100"/>
      <c r="M51" s="100" t="s">
        <v>41</v>
      </c>
      <c r="N51" s="98"/>
      <c r="O51" s="100"/>
      <c r="P51" s="100" t="s">
        <v>41</v>
      </c>
      <c r="Q51" s="98"/>
      <c r="R51" s="100" t="s">
        <v>41</v>
      </c>
    </row>
    <row r="52" spans="1:29" ht="42" customHeight="1" x14ac:dyDescent="0.2">
      <c r="A52" s="37">
        <v>22</v>
      </c>
      <c r="B52" s="12" t="s">
        <v>156</v>
      </c>
      <c r="C52" s="48">
        <v>1</v>
      </c>
      <c r="D52" s="49" t="s">
        <v>110</v>
      </c>
      <c r="E52" s="15" t="s">
        <v>66</v>
      </c>
      <c r="F52" s="48" t="s">
        <v>40</v>
      </c>
      <c r="G52" s="48"/>
      <c r="H52" s="48"/>
      <c r="I52" s="48"/>
      <c r="J52" s="16" t="s">
        <v>41</v>
      </c>
      <c r="K52" s="47"/>
      <c r="L52" s="47"/>
      <c r="M52" s="16"/>
      <c r="N52" s="16"/>
      <c r="O52" s="47"/>
      <c r="P52" s="16"/>
      <c r="Q52" s="47"/>
      <c r="R52" s="47"/>
    </row>
    <row r="53" spans="1:29" ht="56.25" customHeight="1" x14ac:dyDescent="0.2">
      <c r="A53" s="37">
        <v>23</v>
      </c>
      <c r="B53" s="12" t="s">
        <v>111</v>
      </c>
      <c r="C53" s="48">
        <v>1</v>
      </c>
      <c r="D53" s="49" t="s">
        <v>112</v>
      </c>
      <c r="E53" s="15" t="s">
        <v>7</v>
      </c>
      <c r="F53" s="15"/>
      <c r="G53" s="16" t="s">
        <v>41</v>
      </c>
      <c r="H53" s="16" t="s">
        <v>41</v>
      </c>
      <c r="I53" s="16" t="s">
        <v>41</v>
      </c>
      <c r="J53" s="16"/>
      <c r="K53" s="47"/>
      <c r="L53" s="47"/>
      <c r="M53" s="16"/>
      <c r="N53" s="16"/>
      <c r="O53" s="47"/>
      <c r="P53" s="16"/>
      <c r="Q53" s="47"/>
      <c r="R53" s="47"/>
      <c r="S53" s="50"/>
    </row>
    <row r="54" spans="1:29" ht="39.75" customHeight="1" x14ac:dyDescent="0.2">
      <c r="A54" s="19" t="s">
        <v>113</v>
      </c>
      <c r="B54" s="19"/>
      <c r="C54" s="19"/>
      <c r="D54" s="20"/>
      <c r="E54" s="19"/>
      <c r="F54" s="19"/>
      <c r="G54" s="19"/>
      <c r="H54" s="19"/>
      <c r="I54" s="19"/>
      <c r="J54" s="19"/>
      <c r="K54" s="21"/>
      <c r="L54" s="19"/>
      <c r="M54" s="19"/>
      <c r="N54" s="19"/>
      <c r="O54" s="19"/>
      <c r="P54" s="19"/>
      <c r="Q54" s="19"/>
      <c r="R54" s="19"/>
    </row>
    <row r="55" spans="1:29" ht="71.25" customHeight="1" x14ac:dyDescent="0.2">
      <c r="A55" s="51">
        <v>1</v>
      </c>
      <c r="B55" s="52" t="s">
        <v>114</v>
      </c>
      <c r="C55" s="48">
        <v>1</v>
      </c>
      <c r="D55" s="48" t="s">
        <v>115</v>
      </c>
      <c r="E55" s="26" t="s">
        <v>55</v>
      </c>
      <c r="F55" s="48" t="s">
        <v>40</v>
      </c>
      <c r="G55" s="53"/>
      <c r="H55" s="54"/>
      <c r="I55" s="54"/>
      <c r="J55" s="24"/>
      <c r="K55" s="24"/>
      <c r="L55" s="53"/>
      <c r="M55" s="53"/>
      <c r="N55" s="24"/>
      <c r="O55" s="24"/>
      <c r="P55" s="16" t="s">
        <v>41</v>
      </c>
      <c r="Q55" s="53"/>
      <c r="R55" s="53"/>
    </row>
    <row r="56" spans="1:29" ht="24" hidden="1" customHeight="1" x14ac:dyDescent="0.2">
      <c r="B56" s="2"/>
      <c r="C56" s="2">
        <f>SUM(C13:C55)</f>
        <v>100</v>
      </c>
      <c r="G56" s="55">
        <f>+COUNTIF(G13:G55,"x")</f>
        <v>16</v>
      </c>
      <c r="H56" s="55">
        <f t="shared" ref="H56:R56" si="0">+COUNTIF(H13:H55,"x")</f>
        <v>11</v>
      </c>
      <c r="I56" s="55">
        <f t="shared" si="0"/>
        <v>9</v>
      </c>
      <c r="J56" s="55">
        <f t="shared" si="0"/>
        <v>13</v>
      </c>
      <c r="K56" s="55">
        <f t="shared" si="0"/>
        <v>8</v>
      </c>
      <c r="L56" s="55">
        <f t="shared" si="0"/>
        <v>11</v>
      </c>
      <c r="M56" s="55">
        <f t="shared" si="0"/>
        <v>14</v>
      </c>
      <c r="N56" s="55">
        <f t="shared" si="0"/>
        <v>10</v>
      </c>
      <c r="O56" s="55">
        <f t="shared" si="0"/>
        <v>7</v>
      </c>
      <c r="P56" s="55">
        <f t="shared" si="0"/>
        <v>11</v>
      </c>
      <c r="Q56" s="55">
        <f t="shared" si="0"/>
        <v>6</v>
      </c>
      <c r="R56" s="55">
        <f t="shared" si="0"/>
        <v>9</v>
      </c>
    </row>
    <row r="57" spans="1:29" s="2" customFormat="1" ht="18" x14ac:dyDescent="0.2">
      <c r="A57" s="160" t="s">
        <v>116</v>
      </c>
      <c r="B57" s="161"/>
      <c r="C57" s="161"/>
      <c r="D57" s="161"/>
      <c r="E57" s="161"/>
      <c r="G57" s="55"/>
      <c r="H57" s="55"/>
      <c r="I57" s="55"/>
      <c r="J57" s="55"/>
      <c r="K57" s="56"/>
      <c r="L57" s="56"/>
      <c r="M57" s="56"/>
      <c r="N57" s="56"/>
      <c r="O57" s="56"/>
      <c r="P57" s="56"/>
      <c r="Q57" s="56"/>
      <c r="R57" s="56"/>
      <c r="S57" s="57"/>
      <c r="T57" s="57"/>
      <c r="U57" s="57"/>
      <c r="V57" s="57"/>
      <c r="W57" s="57"/>
      <c r="X57" s="57"/>
      <c r="Y57" s="57"/>
      <c r="Z57" s="57"/>
      <c r="AA57" s="57"/>
      <c r="AB57" s="57"/>
      <c r="AC57" s="58"/>
    </row>
    <row r="58" spans="1:29" ht="18" x14ac:dyDescent="0.2">
      <c r="A58" s="102" t="s">
        <v>117</v>
      </c>
      <c r="B58" s="103" t="s">
        <v>158</v>
      </c>
      <c r="C58" s="163" t="s">
        <v>163</v>
      </c>
      <c r="D58" s="163"/>
      <c r="E58" s="163"/>
      <c r="F58" s="202" t="s">
        <v>168</v>
      </c>
      <c r="G58" s="203"/>
      <c r="H58" s="203"/>
      <c r="I58" s="204"/>
      <c r="J58" s="163" t="s">
        <v>176</v>
      </c>
      <c r="K58" s="163"/>
      <c r="L58" s="163"/>
      <c r="M58" s="163"/>
      <c r="N58" s="163"/>
      <c r="O58" s="163"/>
      <c r="P58" s="106"/>
      <c r="Q58" s="106"/>
      <c r="R58" s="106"/>
    </row>
    <row r="59" spans="1:29" ht="228" customHeight="1" x14ac:dyDescent="0.2">
      <c r="A59" s="102" t="s">
        <v>118</v>
      </c>
      <c r="B59" s="104" t="s">
        <v>119</v>
      </c>
      <c r="C59" s="162" t="s">
        <v>164</v>
      </c>
      <c r="D59" s="162"/>
      <c r="E59" s="162"/>
      <c r="F59" s="164" t="s">
        <v>167</v>
      </c>
      <c r="G59" s="165"/>
      <c r="H59" s="165"/>
      <c r="I59" s="166"/>
      <c r="J59" s="162" t="s">
        <v>178</v>
      </c>
      <c r="K59" s="162"/>
      <c r="L59" s="162"/>
      <c r="M59" s="162"/>
      <c r="N59" s="162"/>
      <c r="O59" s="162"/>
      <c r="P59" s="105"/>
      <c r="Q59" s="105"/>
      <c r="R59" s="105"/>
    </row>
    <row r="60" spans="1:29" ht="61.5" customHeight="1" x14ac:dyDescent="0.2">
      <c r="A60" s="154"/>
      <c r="B60" s="155"/>
      <c r="C60" s="155"/>
      <c r="D60" s="155"/>
      <c r="E60" s="155"/>
      <c r="F60" s="155"/>
      <c r="G60" s="155"/>
      <c r="H60" s="155"/>
      <c r="I60" s="155"/>
      <c r="J60" s="155"/>
      <c r="K60" s="155"/>
      <c r="L60" s="155"/>
      <c r="M60" s="155"/>
      <c r="N60" s="155"/>
      <c r="O60" s="155"/>
      <c r="P60" s="155"/>
      <c r="Q60" s="155"/>
      <c r="R60" s="155"/>
      <c r="S60" s="59"/>
      <c r="T60" s="59"/>
      <c r="U60" s="59"/>
      <c r="V60" s="59"/>
      <c r="W60" s="59"/>
      <c r="X60" s="59"/>
      <c r="Y60" s="60"/>
      <c r="Z60" s="60"/>
      <c r="AA60" s="61"/>
      <c r="AB60" s="62"/>
    </row>
    <row r="61" spans="1:29" x14ac:dyDescent="0.2">
      <c r="A61" s="155"/>
      <c r="B61" s="155"/>
      <c r="C61" s="155"/>
      <c r="D61" s="155"/>
      <c r="E61" s="155"/>
      <c r="F61" s="155"/>
      <c r="G61" s="155"/>
      <c r="H61" s="155"/>
      <c r="I61" s="155"/>
      <c r="J61" s="155"/>
      <c r="K61" s="155"/>
      <c r="L61" s="155"/>
      <c r="M61" s="155"/>
      <c r="N61" s="155"/>
      <c r="O61" s="155"/>
      <c r="P61" s="155"/>
      <c r="Q61" s="155"/>
      <c r="R61" s="155"/>
    </row>
    <row r="62" spans="1:29" ht="15" x14ac:dyDescent="0.25">
      <c r="B62" s="63"/>
      <c r="G62" s="1"/>
    </row>
    <row r="63" spans="1:29" ht="15" x14ac:dyDescent="0.25">
      <c r="B63" s="63"/>
      <c r="G63" s="1"/>
    </row>
    <row r="64" spans="1:29" x14ac:dyDescent="0.2">
      <c r="G64" s="1"/>
    </row>
    <row r="65" spans="2:7" ht="15" x14ac:dyDescent="0.25">
      <c r="B65" s="63"/>
      <c r="G65" s="1"/>
    </row>
    <row r="66" spans="2:7" x14ac:dyDescent="0.2">
      <c r="G66" s="1"/>
    </row>
    <row r="67" spans="2:7" x14ac:dyDescent="0.2">
      <c r="G67" s="1"/>
    </row>
    <row r="68" spans="2:7" x14ac:dyDescent="0.2">
      <c r="G68" s="1"/>
    </row>
    <row r="69" spans="2:7" x14ac:dyDescent="0.2">
      <c r="G69" s="1"/>
    </row>
    <row r="70" spans="2:7" x14ac:dyDescent="0.2">
      <c r="G70" s="1"/>
    </row>
    <row r="71" spans="2:7" x14ac:dyDescent="0.2">
      <c r="G71" s="1"/>
    </row>
    <row r="72" spans="2:7" x14ac:dyDescent="0.2">
      <c r="G72" s="1"/>
    </row>
    <row r="73" spans="2:7" x14ac:dyDescent="0.2">
      <c r="G73" s="1"/>
    </row>
    <row r="74" spans="2:7" x14ac:dyDescent="0.2">
      <c r="G74" s="1"/>
    </row>
    <row r="75" spans="2:7" x14ac:dyDescent="0.2">
      <c r="G75" s="1"/>
    </row>
    <row r="76" spans="2:7" x14ac:dyDescent="0.2">
      <c r="G76" s="1"/>
    </row>
    <row r="77" spans="2:7" x14ac:dyDescent="0.2">
      <c r="G77" s="1"/>
    </row>
    <row r="78" spans="2:7" x14ac:dyDescent="0.2">
      <c r="G78" s="1"/>
    </row>
    <row r="79" spans="2:7" x14ac:dyDescent="0.2">
      <c r="G79" s="1"/>
    </row>
    <row r="80" spans="2:7"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row r="91" spans="7:7" x14ac:dyDescent="0.2">
      <c r="G91" s="1"/>
    </row>
    <row r="92" spans="7:7" x14ac:dyDescent="0.2">
      <c r="G92" s="1"/>
    </row>
    <row r="93" spans="7:7" x14ac:dyDescent="0.2">
      <c r="G93" s="1"/>
    </row>
    <row r="94" spans="7:7" x14ac:dyDescent="0.2">
      <c r="G94" s="1"/>
    </row>
  </sheetData>
  <autoFilter ref="A10:AL59"/>
  <mergeCells count="33">
    <mergeCell ref="A10:B10"/>
    <mergeCell ref="C10:K10"/>
    <mergeCell ref="L10:N10"/>
    <mergeCell ref="O10:R10"/>
    <mergeCell ref="F58:I58"/>
    <mergeCell ref="A8:B8"/>
    <mergeCell ref="C8:K8"/>
    <mergeCell ref="L8:N8"/>
    <mergeCell ref="O8:R8"/>
    <mergeCell ref="A9:B9"/>
    <mergeCell ref="C9:K9"/>
    <mergeCell ref="L9:N9"/>
    <mergeCell ref="O9:R9"/>
    <mergeCell ref="A2:A5"/>
    <mergeCell ref="B2:P3"/>
    <mergeCell ref="Q2:R2"/>
    <mergeCell ref="Q3:R3"/>
    <mergeCell ref="B4:P5"/>
    <mergeCell ref="Q4:R5"/>
    <mergeCell ref="A6:R6"/>
    <mergeCell ref="A7:B7"/>
    <mergeCell ref="C7:K7"/>
    <mergeCell ref="L7:N7"/>
    <mergeCell ref="O7:R7"/>
    <mergeCell ref="A60:R61"/>
    <mergeCell ref="A12:B12"/>
    <mergeCell ref="A25:B25"/>
    <mergeCell ref="A57:E57"/>
    <mergeCell ref="C59:E59"/>
    <mergeCell ref="C58:E58"/>
    <mergeCell ref="F59:I59"/>
    <mergeCell ref="J58:O58"/>
    <mergeCell ref="J59:O59"/>
  </mergeCells>
  <pageMargins left="0.23622047244094491" right="0.23622047244094491" top="0.74803149606299213" bottom="0.74803149606299213" header="0.31496062992125984" footer="0.31496062992125984"/>
  <pageSetup paperSize="147" scale="4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PRIORIZACIÓN</vt:lpstr>
      <vt:lpstr>PAA 2024</vt:lpstr>
      <vt:lpstr>'PAA 2024'!Área_de_impresión</vt:lpstr>
      <vt:lpstr>'PAA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dc:creator>
  <cp:lastModifiedBy>Maria Del Pilar Duarte Fontecha</cp:lastModifiedBy>
  <dcterms:created xsi:type="dcterms:W3CDTF">2023-12-17T01:36:02Z</dcterms:created>
  <dcterms:modified xsi:type="dcterms:W3CDTF">2024-07-08T17:41:27Z</dcterms:modified>
</cp:coreProperties>
</file>