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maria.duarte\Documents\2024\27. Auditoría financiera y de gestión\Solicitudes\06 Solicitud macro proceso presupuestal\Control Interno\"/>
    </mc:Choice>
  </mc:AlternateContent>
  <bookViews>
    <workbookView xWindow="0" yWindow="0" windowWidth="28800" windowHeight="12210" tabRatio="986" firstSheet="3" activeTab="4"/>
  </bookViews>
  <sheets>
    <sheet name="formato y seguimiento PAA" sheetId="1" state="hidden" r:id="rId1"/>
    <sheet name="Hoja1" sheetId="2" state="hidden" r:id="rId2"/>
    <sheet name="Hoja2" sheetId="3" state="hidden" r:id="rId3"/>
    <sheet name="PRIORIZACIÓN (2)" sheetId="17" r:id="rId4"/>
    <sheet name="2022 V3" sheetId="16" r:id="rId5"/>
    <sheet name="CCCI (26-09-16)" sheetId="5" state="hidden" r:id="rId6"/>
  </sheets>
  <externalReferences>
    <externalReference r:id="rId7"/>
    <externalReference r:id="rId8"/>
  </externalReferences>
  <definedNames>
    <definedName name="_xlnm._FilterDatabase" localSheetId="1" hidden="1">Hoja1!$A$1:$E$57</definedName>
    <definedName name="_xlnm._FilterDatabase" localSheetId="3" hidden="1">'PRIORIZACIÓN (2)'!$A$10:$AB$72</definedName>
    <definedName name="_xlnm.Print_Area" localSheetId="4">'2022 V3'!$A$1:$P$48</definedName>
    <definedName name="_xlnm.Print_Area" localSheetId="0">'formato y seguimiento PAA'!$A$1:$M$67</definedName>
    <definedName name="riskprob">[1]Lookup!$B$2:$B$5</definedName>
    <definedName name="_xlnm.Print_Titles" localSheetId="4">'2022 V3'!$6:$7</definedName>
    <definedName name="_xlnm.Print_Titles" localSheetId="0">'formato y seguimiento PAA'!$12:$13</definedName>
  </definedNames>
  <calcPr calcId="162913"/>
  <pivotCaches>
    <pivotCache cacheId="4" r:id="rId9"/>
  </pivotCaches>
</workbook>
</file>

<file path=xl/calcChain.xml><?xml version="1.0" encoding="utf-8"?>
<calcChain xmlns="http://schemas.openxmlformats.org/spreadsheetml/2006/main">
  <c r="S70" i="17" l="1"/>
  <c r="R70" i="17"/>
  <c r="P70" i="17"/>
  <c r="N70" i="17"/>
  <c r="J70" i="17"/>
  <c r="K70" i="17" s="1"/>
  <c r="I70" i="17"/>
  <c r="L70" i="17" s="1"/>
  <c r="T70" i="17" s="1"/>
  <c r="U70" i="17" s="1"/>
  <c r="H70" i="17"/>
  <c r="G70" i="17"/>
  <c r="R69" i="17"/>
  <c r="S69" i="17" s="1"/>
  <c r="P69" i="17"/>
  <c r="N69" i="17"/>
  <c r="T69" i="17" s="1"/>
  <c r="U69" i="17" s="1"/>
  <c r="J69" i="17"/>
  <c r="K69" i="17" s="1"/>
  <c r="G69" i="17"/>
  <c r="H69" i="17" s="1"/>
  <c r="I69" i="17" s="1"/>
  <c r="L69" i="17" s="1"/>
  <c r="S68" i="17"/>
  <c r="R68" i="17"/>
  <c r="P68" i="17"/>
  <c r="N68" i="17"/>
  <c r="J68" i="17"/>
  <c r="K68" i="17" s="1"/>
  <c r="I68" i="17"/>
  <c r="H68" i="17"/>
  <c r="G68" i="17"/>
  <c r="R67" i="17"/>
  <c r="S67" i="17" s="1"/>
  <c r="P67" i="17"/>
  <c r="N67" i="17"/>
  <c r="J67" i="17"/>
  <c r="K67" i="17" s="1"/>
  <c r="G67" i="17"/>
  <c r="H67" i="17" s="1"/>
  <c r="I67" i="17" s="1"/>
  <c r="S66" i="17"/>
  <c r="R66" i="17"/>
  <c r="P66" i="17"/>
  <c r="N66" i="17"/>
  <c r="J66" i="17"/>
  <c r="K66" i="17" s="1"/>
  <c r="I66" i="17"/>
  <c r="H66" i="17"/>
  <c r="G66" i="17"/>
  <c r="R65" i="17"/>
  <c r="S65" i="17" s="1"/>
  <c r="P65" i="17"/>
  <c r="N65" i="17"/>
  <c r="J65" i="17"/>
  <c r="K65" i="17" s="1"/>
  <c r="G65" i="17"/>
  <c r="H65" i="17" s="1"/>
  <c r="I65" i="17" s="1"/>
  <c r="L65" i="17" s="1"/>
  <c r="S64" i="17"/>
  <c r="R64" i="17"/>
  <c r="P64" i="17"/>
  <c r="N64" i="17"/>
  <c r="J64" i="17"/>
  <c r="K64" i="17" s="1"/>
  <c r="I64" i="17"/>
  <c r="L64" i="17" s="1"/>
  <c r="T64" i="17" s="1"/>
  <c r="U64" i="17" s="1"/>
  <c r="H64" i="17"/>
  <c r="G64" i="17"/>
  <c r="R63" i="17"/>
  <c r="S63" i="17" s="1"/>
  <c r="P63" i="17"/>
  <c r="N63" i="17"/>
  <c r="J63" i="17"/>
  <c r="K63" i="17" s="1"/>
  <c r="G63" i="17"/>
  <c r="H63" i="17" s="1"/>
  <c r="I63" i="17" s="1"/>
  <c r="S62" i="17"/>
  <c r="R62" i="17"/>
  <c r="P62" i="17"/>
  <c r="N62" i="17"/>
  <c r="J62" i="17"/>
  <c r="K62" i="17" s="1"/>
  <c r="I62" i="17"/>
  <c r="L62" i="17" s="1"/>
  <c r="T62" i="17" s="1"/>
  <c r="U62" i="17" s="1"/>
  <c r="H62" i="17"/>
  <c r="G62" i="17"/>
  <c r="R61" i="17"/>
  <c r="S61" i="17" s="1"/>
  <c r="P61" i="17"/>
  <c r="N61" i="17"/>
  <c r="J61" i="17"/>
  <c r="K61" i="17" s="1"/>
  <c r="G61" i="17"/>
  <c r="H61" i="17" s="1"/>
  <c r="I61" i="17" s="1"/>
  <c r="S60" i="17"/>
  <c r="R60" i="17"/>
  <c r="P60" i="17"/>
  <c r="N60" i="17"/>
  <c r="J60" i="17"/>
  <c r="K60" i="17" s="1"/>
  <c r="I60" i="17"/>
  <c r="L60" i="17" s="1"/>
  <c r="T60" i="17" s="1"/>
  <c r="U60" i="17" s="1"/>
  <c r="H60" i="17"/>
  <c r="G60" i="17"/>
  <c r="R59" i="17"/>
  <c r="S59" i="17" s="1"/>
  <c r="P59" i="17"/>
  <c r="N59" i="17"/>
  <c r="J59" i="17"/>
  <c r="K59" i="17" s="1"/>
  <c r="G59" i="17"/>
  <c r="H59" i="17" s="1"/>
  <c r="I59" i="17" s="1"/>
  <c r="L59" i="17" s="1"/>
  <c r="S58" i="17"/>
  <c r="R58" i="17"/>
  <c r="P58" i="17"/>
  <c r="N58" i="17"/>
  <c r="J58" i="17"/>
  <c r="K58" i="17" s="1"/>
  <c r="I58" i="17"/>
  <c r="H58" i="17"/>
  <c r="G58" i="17"/>
  <c r="R57" i="17"/>
  <c r="S57" i="17" s="1"/>
  <c r="P57" i="17"/>
  <c r="N57" i="17"/>
  <c r="J57" i="17"/>
  <c r="K57" i="17" s="1"/>
  <c r="L57" i="17" s="1"/>
  <c r="G57" i="17"/>
  <c r="H57" i="17" s="1"/>
  <c r="I57" i="17" s="1"/>
  <c r="S56" i="17"/>
  <c r="R56" i="17"/>
  <c r="P56" i="17"/>
  <c r="N56" i="17"/>
  <c r="J56" i="17"/>
  <c r="K56" i="17" s="1"/>
  <c r="H56" i="17"/>
  <c r="I56" i="17" s="1"/>
  <c r="L56" i="17" s="1"/>
  <c r="T56" i="17" s="1"/>
  <c r="U56" i="17" s="1"/>
  <c r="G56" i="17"/>
  <c r="R55" i="17"/>
  <c r="S55" i="17" s="1"/>
  <c r="P55" i="17"/>
  <c r="N55" i="17"/>
  <c r="J55" i="17"/>
  <c r="K55" i="17" s="1"/>
  <c r="G55" i="17"/>
  <c r="H55" i="17" s="1"/>
  <c r="I55" i="17" s="1"/>
  <c r="S54" i="17"/>
  <c r="R54" i="17"/>
  <c r="P54" i="17"/>
  <c r="N54" i="17"/>
  <c r="J54" i="17"/>
  <c r="K54" i="17" s="1"/>
  <c r="H54" i="17"/>
  <c r="I54" i="17" s="1"/>
  <c r="L54" i="17" s="1"/>
  <c r="G54" i="17"/>
  <c r="R53" i="17"/>
  <c r="S53" i="17" s="1"/>
  <c r="P53" i="17"/>
  <c r="N53" i="17"/>
  <c r="J53" i="17"/>
  <c r="K53" i="17" s="1"/>
  <c r="G53" i="17"/>
  <c r="H53" i="17" s="1"/>
  <c r="I53" i="17" s="1"/>
  <c r="S52" i="17"/>
  <c r="R52" i="17"/>
  <c r="P52" i="17"/>
  <c r="N52" i="17"/>
  <c r="J52" i="17"/>
  <c r="K52" i="17" s="1"/>
  <c r="I52" i="17"/>
  <c r="L52" i="17" s="1"/>
  <c r="H52" i="17"/>
  <c r="G52" i="17"/>
  <c r="R51" i="17"/>
  <c r="S51" i="17" s="1"/>
  <c r="P51" i="17"/>
  <c r="N51" i="17"/>
  <c r="T51" i="17" s="1"/>
  <c r="U51" i="17" s="1"/>
  <c r="J51" i="17"/>
  <c r="K51" i="17" s="1"/>
  <c r="G51" i="17"/>
  <c r="H51" i="17" s="1"/>
  <c r="I51" i="17" s="1"/>
  <c r="L51" i="17" s="1"/>
  <c r="S50" i="17"/>
  <c r="R50" i="17"/>
  <c r="P50" i="17"/>
  <c r="N50" i="17"/>
  <c r="J50" i="17"/>
  <c r="K50" i="17" s="1"/>
  <c r="I50" i="17"/>
  <c r="L50" i="17" s="1"/>
  <c r="H50" i="17"/>
  <c r="G50" i="17"/>
  <c r="R49" i="17"/>
  <c r="S49" i="17" s="1"/>
  <c r="P49" i="17"/>
  <c r="N49" i="17"/>
  <c r="J49" i="17"/>
  <c r="K49" i="17" s="1"/>
  <c r="G49" i="17"/>
  <c r="H49" i="17" s="1"/>
  <c r="I49" i="17" s="1"/>
  <c r="L49" i="17" s="1"/>
  <c r="T49" i="17" s="1"/>
  <c r="U49" i="17" s="1"/>
  <c r="S48" i="17"/>
  <c r="R48" i="17"/>
  <c r="P48" i="17"/>
  <c r="N48" i="17"/>
  <c r="J48" i="17"/>
  <c r="K48" i="17" s="1"/>
  <c r="I48" i="17"/>
  <c r="H48" i="17"/>
  <c r="G48" i="17"/>
  <c r="R47" i="17"/>
  <c r="S47" i="17" s="1"/>
  <c r="P47" i="17"/>
  <c r="N47" i="17"/>
  <c r="J47" i="17"/>
  <c r="K47" i="17" s="1"/>
  <c r="I47" i="17"/>
  <c r="L47" i="17" s="1"/>
  <c r="G47" i="17"/>
  <c r="H47" i="17" s="1"/>
  <c r="S46" i="17"/>
  <c r="R46" i="17"/>
  <c r="P46" i="17"/>
  <c r="N46" i="17"/>
  <c r="J46" i="17"/>
  <c r="K46" i="17" s="1"/>
  <c r="I46" i="17"/>
  <c r="H46" i="17"/>
  <c r="G46" i="17"/>
  <c r="R45" i="17"/>
  <c r="S45" i="17" s="1"/>
  <c r="P45" i="17"/>
  <c r="N45" i="17"/>
  <c r="T45" i="17" s="1"/>
  <c r="U45" i="17" s="1"/>
  <c r="J45" i="17"/>
  <c r="K45" i="17" s="1"/>
  <c r="I45" i="17"/>
  <c r="L45" i="17" s="1"/>
  <c r="G45" i="17"/>
  <c r="H45" i="17" s="1"/>
  <c r="S44" i="17"/>
  <c r="R44" i="17"/>
  <c r="P44" i="17"/>
  <c r="N44" i="17"/>
  <c r="J44" i="17"/>
  <c r="K44" i="17" s="1"/>
  <c r="H44" i="17"/>
  <c r="I44" i="17" s="1"/>
  <c r="G44" i="17"/>
  <c r="R43" i="17"/>
  <c r="S43" i="17" s="1"/>
  <c r="P43" i="17"/>
  <c r="N43" i="17"/>
  <c r="J43" i="17"/>
  <c r="K43" i="17" s="1"/>
  <c r="I43" i="17"/>
  <c r="L43" i="17" s="1"/>
  <c r="G43" i="17"/>
  <c r="H43" i="17" s="1"/>
  <c r="S42" i="17"/>
  <c r="R42" i="17"/>
  <c r="P42" i="17"/>
  <c r="N42" i="17"/>
  <c r="J42" i="17"/>
  <c r="K42" i="17" s="1"/>
  <c r="H42" i="17"/>
  <c r="I42" i="17" s="1"/>
  <c r="L42" i="17" s="1"/>
  <c r="T42" i="17" s="1"/>
  <c r="U42" i="17" s="1"/>
  <c r="G42" i="17"/>
  <c r="R41" i="17"/>
  <c r="S41" i="17" s="1"/>
  <c r="P41" i="17"/>
  <c r="N41" i="17"/>
  <c r="J41" i="17"/>
  <c r="K41" i="17" s="1"/>
  <c r="I41" i="17"/>
  <c r="L41" i="17" s="1"/>
  <c r="T41" i="17" s="1"/>
  <c r="U41" i="17" s="1"/>
  <c r="G41" i="17"/>
  <c r="H41" i="17" s="1"/>
  <c r="S40" i="17"/>
  <c r="R40" i="17"/>
  <c r="P40" i="17"/>
  <c r="N40" i="17"/>
  <c r="J40" i="17"/>
  <c r="K40" i="17" s="1"/>
  <c r="H40" i="17"/>
  <c r="I40" i="17" s="1"/>
  <c r="L40" i="17" s="1"/>
  <c r="G40" i="17"/>
  <c r="R39" i="17"/>
  <c r="S39" i="17" s="1"/>
  <c r="P39" i="17"/>
  <c r="N39" i="17"/>
  <c r="J39" i="17"/>
  <c r="K39" i="17" s="1"/>
  <c r="G39" i="17"/>
  <c r="H39" i="17" s="1"/>
  <c r="I39" i="17" s="1"/>
  <c r="S38" i="17"/>
  <c r="R38" i="17"/>
  <c r="P38" i="17"/>
  <c r="N38" i="17"/>
  <c r="J38" i="17"/>
  <c r="K38" i="17" s="1"/>
  <c r="H38" i="17"/>
  <c r="I38" i="17" s="1"/>
  <c r="L38" i="17" s="1"/>
  <c r="G38" i="17"/>
  <c r="R37" i="17"/>
  <c r="S37" i="17" s="1"/>
  <c r="P37" i="17"/>
  <c r="N37" i="17"/>
  <c r="J37" i="17"/>
  <c r="K37" i="17" s="1"/>
  <c r="G37" i="17"/>
  <c r="H37" i="17" s="1"/>
  <c r="I37" i="17" s="1"/>
  <c r="S36" i="17"/>
  <c r="R36" i="17"/>
  <c r="P36" i="17"/>
  <c r="N36" i="17"/>
  <c r="T36" i="17" s="1"/>
  <c r="U36" i="17" s="1"/>
  <c r="J36" i="17"/>
  <c r="K36" i="17" s="1"/>
  <c r="I36" i="17"/>
  <c r="L36" i="17" s="1"/>
  <c r="H36" i="17"/>
  <c r="G36" i="17"/>
  <c r="R35" i="17"/>
  <c r="S35" i="17" s="1"/>
  <c r="P35" i="17"/>
  <c r="N35" i="17"/>
  <c r="T35" i="17" s="1"/>
  <c r="U35" i="17" s="1"/>
  <c r="J35" i="17"/>
  <c r="K35" i="17" s="1"/>
  <c r="G35" i="17"/>
  <c r="H35" i="17" s="1"/>
  <c r="I35" i="17" s="1"/>
  <c r="L35" i="17" s="1"/>
  <c r="S34" i="17"/>
  <c r="R34" i="17"/>
  <c r="P34" i="17"/>
  <c r="N34" i="17"/>
  <c r="T34" i="17" s="1"/>
  <c r="U34" i="17" s="1"/>
  <c r="J34" i="17"/>
  <c r="K34" i="17" s="1"/>
  <c r="I34" i="17"/>
  <c r="L34" i="17" s="1"/>
  <c r="H34" i="17"/>
  <c r="G34" i="17"/>
  <c r="T33" i="17"/>
  <c r="U33" i="17" s="1"/>
  <c r="R33" i="17"/>
  <c r="S33" i="17" s="1"/>
  <c r="P33" i="17"/>
  <c r="N33" i="17"/>
  <c r="J33" i="17"/>
  <c r="K33" i="17" s="1"/>
  <c r="G33" i="17"/>
  <c r="H33" i="17" s="1"/>
  <c r="I33" i="17" s="1"/>
  <c r="L33" i="17" s="1"/>
  <c r="S32" i="17"/>
  <c r="R32" i="17"/>
  <c r="P32" i="17"/>
  <c r="T32" i="17" s="1"/>
  <c r="U32" i="17" s="1"/>
  <c r="N32" i="17"/>
  <c r="J32" i="17"/>
  <c r="K32" i="17" s="1"/>
  <c r="I32" i="17"/>
  <c r="L32" i="17" s="1"/>
  <c r="H32" i="17"/>
  <c r="G32" i="17"/>
  <c r="R31" i="17"/>
  <c r="S31" i="17" s="1"/>
  <c r="P31" i="17"/>
  <c r="N31" i="17"/>
  <c r="J31" i="17"/>
  <c r="K31" i="17" s="1"/>
  <c r="I31" i="17"/>
  <c r="L31" i="17" s="1"/>
  <c r="G31" i="17"/>
  <c r="H31" i="17" s="1"/>
  <c r="S30" i="17"/>
  <c r="R30" i="17"/>
  <c r="P30" i="17"/>
  <c r="N30" i="17"/>
  <c r="J30" i="17"/>
  <c r="K30" i="17" s="1"/>
  <c r="I30" i="17"/>
  <c r="H30" i="17"/>
  <c r="G30" i="17"/>
  <c r="R29" i="17"/>
  <c r="S29" i="17" s="1"/>
  <c r="P29" i="17"/>
  <c r="N29" i="17"/>
  <c r="J29" i="17"/>
  <c r="K29" i="17" s="1"/>
  <c r="I29" i="17"/>
  <c r="L29" i="17" s="1"/>
  <c r="G29" i="17"/>
  <c r="H29" i="17" s="1"/>
  <c r="T28" i="17"/>
  <c r="U28" i="17" s="1"/>
  <c r="S28" i="17"/>
  <c r="R28" i="17"/>
  <c r="P28" i="17"/>
  <c r="N28" i="17"/>
  <c r="J28" i="17"/>
  <c r="K28" i="17" s="1"/>
  <c r="H28" i="17"/>
  <c r="I28" i="17" s="1"/>
  <c r="L28" i="17" s="1"/>
  <c r="G28" i="17"/>
  <c r="R27" i="17"/>
  <c r="S27" i="17" s="1"/>
  <c r="P27" i="17"/>
  <c r="N27" i="17"/>
  <c r="T27" i="17" s="1"/>
  <c r="U27" i="17" s="1"/>
  <c r="J27" i="17"/>
  <c r="K27" i="17" s="1"/>
  <c r="I27" i="17"/>
  <c r="L27" i="17" s="1"/>
  <c r="G27" i="17"/>
  <c r="H27" i="17" s="1"/>
  <c r="S26" i="17"/>
  <c r="R26" i="17"/>
  <c r="P26" i="17"/>
  <c r="N26" i="17"/>
  <c r="J26" i="17"/>
  <c r="K26" i="17" s="1"/>
  <c r="H26" i="17"/>
  <c r="I26" i="17" s="1"/>
  <c r="L26" i="17" s="1"/>
  <c r="T26" i="17" s="1"/>
  <c r="U26" i="17" s="1"/>
  <c r="G26" i="17"/>
  <c r="R25" i="17"/>
  <c r="S25" i="17" s="1"/>
  <c r="P25" i="17"/>
  <c r="N25" i="17"/>
  <c r="J25" i="17"/>
  <c r="K25" i="17" s="1"/>
  <c r="I25" i="17"/>
  <c r="L25" i="17" s="1"/>
  <c r="T25" i="17" s="1"/>
  <c r="U25" i="17" s="1"/>
  <c r="G25" i="17"/>
  <c r="H25" i="17" s="1"/>
  <c r="S24" i="17"/>
  <c r="R24" i="17"/>
  <c r="P24" i="17"/>
  <c r="N24" i="17"/>
  <c r="T24" i="17" s="1"/>
  <c r="U24" i="17" s="1"/>
  <c r="J24" i="17"/>
  <c r="K24" i="17" s="1"/>
  <c r="I24" i="17"/>
  <c r="L24" i="17" s="1"/>
  <c r="H24" i="17"/>
  <c r="G24" i="17"/>
  <c r="U23" i="17"/>
  <c r="T23" i="17"/>
  <c r="R23" i="17"/>
  <c r="S23" i="17" s="1"/>
  <c r="P23" i="17"/>
  <c r="N23" i="17"/>
  <c r="J23" i="17"/>
  <c r="K23" i="17" s="1"/>
  <c r="G23" i="17"/>
  <c r="H23" i="17" s="1"/>
  <c r="I23" i="17" s="1"/>
  <c r="L23" i="17" s="1"/>
  <c r="S22" i="17"/>
  <c r="R22" i="17"/>
  <c r="P22" i="17"/>
  <c r="N22" i="17"/>
  <c r="J22" i="17"/>
  <c r="K22" i="17" s="1"/>
  <c r="H22" i="17"/>
  <c r="I22" i="17" s="1"/>
  <c r="L22" i="17" s="1"/>
  <c r="T22" i="17" s="1"/>
  <c r="U22" i="17" s="1"/>
  <c r="G22" i="17"/>
  <c r="R21" i="17"/>
  <c r="S21" i="17" s="1"/>
  <c r="P21" i="17"/>
  <c r="N21" i="17"/>
  <c r="J21" i="17"/>
  <c r="K21" i="17" s="1"/>
  <c r="I21" i="17"/>
  <c r="L21" i="17" s="1"/>
  <c r="T21" i="17" s="1"/>
  <c r="U21" i="17" s="1"/>
  <c r="G21" i="17"/>
  <c r="H21" i="17" s="1"/>
  <c r="S20" i="17"/>
  <c r="R20" i="17"/>
  <c r="P20" i="17"/>
  <c r="N20" i="17"/>
  <c r="K20" i="17"/>
  <c r="J20" i="17"/>
  <c r="I20" i="17"/>
  <c r="L20" i="17" s="1"/>
  <c r="H20" i="17"/>
  <c r="G20" i="17"/>
  <c r="R19" i="17"/>
  <c r="S19" i="17" s="1"/>
  <c r="P19" i="17"/>
  <c r="N19" i="17"/>
  <c r="J19" i="17"/>
  <c r="K19" i="17" s="1"/>
  <c r="G19" i="17"/>
  <c r="H19" i="17" s="1"/>
  <c r="I19" i="17" s="1"/>
  <c r="L19" i="17" s="1"/>
  <c r="S18" i="17"/>
  <c r="R18" i="17"/>
  <c r="P18" i="17"/>
  <c r="N18" i="17"/>
  <c r="J18" i="17"/>
  <c r="K18" i="17" s="1"/>
  <c r="G18" i="17"/>
  <c r="H18" i="17" s="1"/>
  <c r="I18" i="17" s="1"/>
  <c r="L18" i="17" s="1"/>
  <c r="T18" i="17" s="1"/>
  <c r="U18" i="17" s="1"/>
  <c r="R17" i="17"/>
  <c r="S17" i="17" s="1"/>
  <c r="P17" i="17"/>
  <c r="N17" i="17"/>
  <c r="J17" i="17"/>
  <c r="K17" i="17" s="1"/>
  <c r="G17" i="17"/>
  <c r="H17" i="17" s="1"/>
  <c r="I17" i="17" s="1"/>
  <c r="L17" i="17" s="1"/>
  <c r="T17" i="17" s="1"/>
  <c r="U17" i="17" s="1"/>
  <c r="S16" i="17"/>
  <c r="R16" i="17"/>
  <c r="P16" i="17"/>
  <c r="N16" i="17"/>
  <c r="T16" i="17" s="1"/>
  <c r="U16" i="17" s="1"/>
  <c r="J16" i="17"/>
  <c r="K16" i="17" s="1"/>
  <c r="G16" i="17"/>
  <c r="H16" i="17" s="1"/>
  <c r="I16" i="17" s="1"/>
  <c r="L16" i="17" s="1"/>
  <c r="R15" i="17"/>
  <c r="S15" i="17" s="1"/>
  <c r="P15" i="17"/>
  <c r="N15" i="17"/>
  <c r="T15" i="17" s="1"/>
  <c r="U15" i="17" s="1"/>
  <c r="J15" i="17"/>
  <c r="K15" i="17" s="1"/>
  <c r="G15" i="17"/>
  <c r="H15" i="17" s="1"/>
  <c r="I15" i="17" s="1"/>
  <c r="L15" i="17" s="1"/>
  <c r="S14" i="17"/>
  <c r="R14" i="17"/>
  <c r="P14" i="17"/>
  <c r="N14" i="17"/>
  <c r="J14" i="17"/>
  <c r="K14" i="17" s="1"/>
  <c r="G14" i="17"/>
  <c r="H14" i="17" s="1"/>
  <c r="I14" i="17" s="1"/>
  <c r="L14" i="17" s="1"/>
  <c r="S13" i="17"/>
  <c r="R13" i="17"/>
  <c r="P13" i="17"/>
  <c r="N13" i="17"/>
  <c r="T13" i="17" s="1"/>
  <c r="U13" i="17" s="1"/>
  <c r="K13" i="17"/>
  <c r="J13" i="17"/>
  <c r="H13" i="17"/>
  <c r="I13" i="17" s="1"/>
  <c r="L13" i="17" s="1"/>
  <c r="G13" i="17"/>
  <c r="R12" i="17"/>
  <c r="S12" i="17" s="1"/>
  <c r="P12" i="17"/>
  <c r="N12" i="17"/>
  <c r="J12" i="17"/>
  <c r="K12" i="17" s="1"/>
  <c r="G12" i="17"/>
  <c r="H12" i="17" s="1"/>
  <c r="I12" i="17" s="1"/>
  <c r="L12" i="17" s="1"/>
  <c r="S11" i="17"/>
  <c r="R11" i="17"/>
  <c r="P11" i="17"/>
  <c r="N11" i="17"/>
  <c r="T11" i="17" s="1"/>
  <c r="U11" i="17" s="1"/>
  <c r="J11" i="17"/>
  <c r="K11" i="17" s="1"/>
  <c r="H11" i="17"/>
  <c r="I11" i="17" s="1"/>
  <c r="L11" i="17" s="1"/>
  <c r="G11" i="17"/>
  <c r="T29" i="17" l="1"/>
  <c r="U29" i="17" s="1"/>
  <c r="T20" i="17"/>
  <c r="U20" i="17" s="1"/>
  <c r="L39" i="17"/>
  <c r="L44" i="17"/>
  <c r="T44" i="17" s="1"/>
  <c r="U44" i="17" s="1"/>
  <c r="T52" i="17"/>
  <c r="U52" i="17" s="1"/>
  <c r="L55" i="17"/>
  <c r="T39" i="17"/>
  <c r="U39" i="17" s="1"/>
  <c r="T55" i="17"/>
  <c r="U55" i="17" s="1"/>
  <c r="T50" i="17"/>
  <c r="U50" i="17" s="1"/>
  <c r="L37" i="17"/>
  <c r="T37" i="17" s="1"/>
  <c r="U37" i="17" s="1"/>
  <c r="L48" i="17"/>
  <c r="L53" i="17"/>
  <c r="T53" i="17" s="1"/>
  <c r="U53" i="17" s="1"/>
  <c r="L63" i="17"/>
  <c r="T47" i="17"/>
  <c r="U47" i="17" s="1"/>
  <c r="T48" i="17"/>
  <c r="U48" i="17" s="1"/>
  <c r="L61" i="17"/>
  <c r="T61" i="17" s="1"/>
  <c r="U61" i="17" s="1"/>
  <c r="T19" i="17"/>
  <c r="U19" i="17" s="1"/>
  <c r="T40" i="17"/>
  <c r="U40" i="17" s="1"/>
  <c r="T14" i="17"/>
  <c r="U14" i="17" s="1"/>
  <c r="T38" i="17"/>
  <c r="U38" i="17" s="1"/>
  <c r="T43" i="17"/>
  <c r="U43" i="17" s="1"/>
  <c r="T54" i="17"/>
  <c r="U54" i="17" s="1"/>
  <c r="T12" i="17"/>
  <c r="U12" i="17" s="1"/>
  <c r="T31" i="17"/>
  <c r="U31" i="17" s="1"/>
  <c r="L68" i="17"/>
  <c r="T68" i="17" s="1"/>
  <c r="U68" i="17" s="1"/>
  <c r="L30" i="17"/>
  <c r="T30" i="17" s="1"/>
  <c r="U30" i="17" s="1"/>
  <c r="L46" i="17"/>
  <c r="T46" i="17" s="1"/>
  <c r="U46" i="17" s="1"/>
  <c r="L58" i="17"/>
  <c r="T58" i="17" s="1"/>
  <c r="U58" i="17" s="1"/>
  <c r="L66" i="17"/>
  <c r="T66" i="17" s="1"/>
  <c r="U66" i="17" s="1"/>
  <c r="L67" i="17"/>
  <c r="T57" i="17"/>
  <c r="U57" i="17" s="1"/>
  <c r="T67" i="17"/>
  <c r="U67" i="17" s="1"/>
  <c r="T59" i="17"/>
  <c r="U59" i="17" s="1"/>
  <c r="T65" i="17"/>
  <c r="U65" i="17" s="1"/>
  <c r="T63" i="17"/>
  <c r="U63" i="17" s="1"/>
  <c r="H52" i="16"/>
</calcChain>
</file>

<file path=xl/comments1.xml><?xml version="1.0" encoding="utf-8"?>
<comments xmlns="http://schemas.openxmlformats.org/spreadsheetml/2006/main">
  <authors>
    <author/>
    <author>MAVR</author>
  </authors>
  <commentList>
    <comment ref="C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 ref="Q17" authorId="1" shapeId="0">
      <text>
        <r>
          <rPr>
            <b/>
            <sz val="9"/>
            <color indexed="81"/>
            <rFont val="Tahoma"/>
            <family val="2"/>
          </rPr>
          <t>MAVR:</t>
        </r>
        <r>
          <rPr>
            <sz val="9"/>
            <color indexed="81"/>
            <rFont val="Tahoma"/>
            <family val="2"/>
          </rPr>
          <t xml:space="preserve">
Al SGSST 23/12/2019
A nómina y parafiscales 2020</t>
        </r>
      </text>
    </comment>
    <comment ref="B51" authorId="1" shapeId="0">
      <text>
        <r>
          <rPr>
            <b/>
            <sz val="9"/>
            <color indexed="81"/>
            <rFont val="Tahoma"/>
            <family val="2"/>
          </rPr>
          <t>MAVR:</t>
        </r>
        <r>
          <rPr>
            <sz val="9"/>
            <color indexed="81"/>
            <rFont val="Tahoma"/>
            <family val="2"/>
          </rPr>
          <t xml:space="preserve">
A potestad de la Asesora de Control Interno (si por seguimientos o por Auditoría) Dec. 807 de 2019.
</t>
        </r>
      </text>
    </comment>
  </commentList>
</comments>
</file>

<file path=xl/sharedStrings.xml><?xml version="1.0" encoding="utf-8"?>
<sst xmlns="http://schemas.openxmlformats.org/spreadsheetml/2006/main" count="1476" uniqueCount="393">
  <si>
    <t>FORMATO PROGRAMA ANUAL DE AUDITORIA -PAA- Y  SEGUIMIENTO</t>
  </si>
  <si>
    <t>Nombre de la Entidad</t>
  </si>
  <si>
    <t>Vigencia</t>
  </si>
  <si>
    <t>Nombre del Jefe de Control Interno o quien  haga sus veces</t>
  </si>
  <si>
    <t>Cargo</t>
  </si>
  <si>
    <t>Objetivo del PAA:</t>
  </si>
  <si>
    <t>Alcance del PAA:</t>
  </si>
  <si>
    <t>Criterios:</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</si>
  <si>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</si>
  <si>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</si>
  <si>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</si>
  <si>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</si>
  <si>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</si>
  <si>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</si>
  <si>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</si>
  <si>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</si>
  <si>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</si>
  <si>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</si>
  <si>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-Describa El presupuesto con el que cuenta la Oficina de Control Interno para el desarrollo de las actividades de este programa-</t>
  </si>
  <si>
    <t>Auditoría / Actividad</t>
  </si>
  <si>
    <t>Tipo de Proceso</t>
  </si>
  <si>
    <t>Responsable o líder de la Auditoría</t>
  </si>
  <si>
    <t>Equipo Auditor / responsable de la actividad</t>
  </si>
  <si>
    <t>Fecha Programada</t>
  </si>
  <si>
    <t>Porductos esperados</t>
  </si>
  <si>
    <t>Seguimiento</t>
  </si>
  <si>
    <t>Evidencias</t>
  </si>
  <si>
    <t>Observaciones</t>
  </si>
  <si>
    <t>Estratégico</t>
  </si>
  <si>
    <t>Misional</t>
  </si>
  <si>
    <t>Apoyo</t>
  </si>
  <si>
    <t>Evaluación y control</t>
  </si>
  <si>
    <t>Fecha de inicio</t>
  </si>
  <si>
    <t>Fecha de terminación</t>
  </si>
  <si>
    <t>Fecha  en culmina la actividad 
(DD/MM/AÑO)</t>
  </si>
  <si>
    <t>Auditorías Internas a los Procesos</t>
  </si>
  <si>
    <t>Auditorías Especiales o Eventuales</t>
  </si>
  <si>
    <t>Asesoría y acompañamiento</t>
  </si>
  <si>
    <t>Informes de Ley</t>
  </si>
  <si>
    <t>Fomento de una cultura de Autocontrol</t>
  </si>
  <si>
    <t>Relación con entes de control externos</t>
  </si>
  <si>
    <t>Seguimiento a Planes de Mejoramiento</t>
  </si>
  <si>
    <t>Madgalena Pedraza Daza</t>
  </si>
  <si>
    <t>Jefe Oficina de Control Interno</t>
  </si>
  <si>
    <t>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</si>
  <si>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 xml:space="preserve"> Las actividades  de elaboración de informes determinados por ley, capacitación, auditorías internas a los procesos, asistencia a comités de la Entidad, atención a Entes de Control, seguimiento a planes de acción, auditorías especiales, situaciones imprevistas que afecten el tiempo del programa, entre otros.</t>
  </si>
  <si>
    <t xml:space="preserve">
- Requisitos de los procedimientos o normas aplicables según corresponda.
</t>
  </si>
  <si>
    <t>RECURSOS: 
- Humanos: 1 Jefe Oficina de Control Interno, 1 profesional universitario, 1 profesional contratista, 1 operario.
- Financieros: $46.453.000 para contratación de un profesional por 11 meses.
- Tecnológicos: 4 equipos de cómputo, sistemas de redes y correo electrónico de la Entidad.</t>
  </si>
  <si>
    <t>4 equipos de cómputo, sistemas de redes y correo electrónico de la Entidad.</t>
  </si>
  <si>
    <t>Auditoría al Proceso de Gestión Documental</t>
  </si>
  <si>
    <t>x</t>
  </si>
  <si>
    <t>Maria Janeth Romero M.</t>
  </si>
  <si>
    <t>Auditoría Proceso de Planeación Estrategica</t>
  </si>
  <si>
    <t>Auditoría al Proceso de Gestión del Talento Humano: Procedimiento de Vinculación de Personal y al proceso de Bienestar social e Incentivos</t>
  </si>
  <si>
    <t>Auditoría Programa Centros Orquestales.</t>
  </si>
  <si>
    <t>Auditoría Programa Distrital de Estimulos</t>
  </si>
  <si>
    <t>Cesar Sanchez</t>
  </si>
  <si>
    <t>Magdalena Pedraza D.</t>
  </si>
  <si>
    <t>permanente</t>
  </si>
  <si>
    <t>Auditoría a Tesorería.</t>
  </si>
  <si>
    <t xml:space="preserve">Informe auditoria </t>
  </si>
  <si>
    <t>Realizar seguimiento al Plan de Mejoramiento Institucional (Contraloría de Bogotá, D.C.) vigencias 2012, 2013 y 2014.</t>
  </si>
  <si>
    <t>Realizar seguimiento al Plan de Mejoramiento por Procesos.</t>
  </si>
  <si>
    <t>01-07-2016                               01-12-2016</t>
  </si>
  <si>
    <t>29-07-2016                    31-12-2016</t>
  </si>
  <si>
    <t>29-07-2016                    30-12-2016</t>
  </si>
  <si>
    <t>Realizar verificación al cumplimiento de la Ley 1712 de 2014 y Resolución Interna 017 de 2011 (Publicación de la información mínima obligatoria en la página Web e Intranet de la Entidad).</t>
  </si>
  <si>
    <t>Seguimiento proceso gestión financiera - Contabilidad.</t>
  </si>
  <si>
    <t xml:space="preserve">Realizar seguimiento al proceso  Gestión Contractual </t>
  </si>
  <si>
    <t>Realizar evaluación y seguimiento  a la implementación y operación de los diferentes módulos del sistema de información SI CAPITAL.</t>
  </si>
  <si>
    <t>Realizar seguimiento a la evaluación del Desempeño laboral, a los Planes de Mejoramiento Individual y los Acuerdos de Gestión.</t>
  </si>
  <si>
    <t>Seguimiento al cumplimiento de los POAS, PIC, PIGA, PETIC, indicadores de gestión y Plan de manejo de los riesgos de las dependencias.</t>
  </si>
  <si>
    <t>Seguimiento a los Comités Institucionales</t>
  </si>
  <si>
    <t>Verificar la Implementacion del Sistema de Informacion  del Empleo Publico SIGEP.</t>
  </si>
  <si>
    <t>01/09/2016                    01-12-2016</t>
  </si>
  <si>
    <t>Elaborar semestralmente Informe Quejas, Sugerencias y Reclamos (Ley 1474 de 2011, artículo 76, presentado al director de la entidad, Decreto 2641 de 2012).</t>
  </si>
  <si>
    <t xml:space="preserve">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
</t>
  </si>
  <si>
    <t>Elaborar el Informe Pormenorizado del estado del Control Interno MECI (Ley 1474 de 2011, articulo 9 - publicar cada 4 meses en la página web Informe Pormenorizado del estado del C.I.)</t>
  </si>
  <si>
    <t>Elaborar Informe Derechos de Autor software (Directiva Presidencial 02 de 2002, Circular 07 de 2005 del Consejo Asesor del Gobierno Nacional en materia de control interno, Circular 04 de 2006 del DAFP).</t>
  </si>
  <si>
    <t>Verificar la publicación del Plan Anticorrupción y de Atención a la Ciudadanía 2016</t>
  </si>
  <si>
    <t>Verificar la publicación del Plan Anticorrupción y de Atención a la Ciudadanía y realizar los seguimientos correspondientes (Decreto 2641 de 2012 por el cual se reglamentan los artículos 73 y 76 de la Ley 1474 de 2011).</t>
  </si>
  <si>
    <t xml:space="preserve">Elaborar Informe de seguimiento Decreto 371 de 2010 "Por el cual se establecen lineamientos para preservar y fortalecer la transparencia y para la prevención de la corrupción en las Entidades y organismos del Distrito Capital.  </t>
  </si>
  <si>
    <t>Realizar seguimiento a las funciones del Comité de Conciliaciones (Ley 678 de 2011, Decreto 1716 de 2009).</t>
  </si>
  <si>
    <t>Realizar seguimiento al cumplimiento de la Directiva No. 003 de 2013 (Pérdida de bienes, información, actividades programadas y realizadas en cumplimiento de la Directiva).</t>
  </si>
  <si>
    <t>Realizar seguimiento a la Austeridad en el Gasto (Decreto 984 de 2012, Circular 12 de 2011 y Resolución No. 273 de 2011 de la OFB)</t>
  </si>
  <si>
    <t>Elaborar Informe Ejecutivo Anual del Sistema de Control Interno MECI 2014 (Decreto 2145 de 1999, Decreto 2539 de 2000, Decreto 1027 de 2007).</t>
  </si>
  <si>
    <t>Elaborar Informe de Control Interno Contable Vigencia 2015 (Resolución 357 de 2008, Instructivo No.2 de 2013 de la Contaduría General de la Nación). Plazo máximo febrero 27</t>
  </si>
  <si>
    <t>Elaborar Informe de Evaluación a la Gestión Anual por Dependencias vigencia 2015 (Ley 909 de 2004, Decreto 1227 de 2005, Circular 04 de 2005 Consejo Asesor del Gobierno Nacional en materia de Control Interno).
Plazo máximo enero 30.</t>
  </si>
  <si>
    <t>01-01-2016                        01-07-2016</t>
  </si>
  <si>
    <t>31-01-2016                       30-07-2016</t>
  </si>
  <si>
    <t>01-05-2016                 01-09-2016                    01-12-2016</t>
  </si>
  <si>
    <t>16-05-2016           14-09-2016          14-01-2017</t>
  </si>
  <si>
    <t>02-05-2016                  01-11-2016</t>
  </si>
  <si>
    <t>15-05-2016                               15-11-2016</t>
  </si>
  <si>
    <t>01-01-2016                 01-04-2016                       01-07-2016                03-10-2016</t>
  </si>
  <si>
    <t>29-01-2016              29-04-2016                 29-07-2016                     31-10-2016</t>
  </si>
  <si>
    <t>INFORMES ALCALDÍA MAYOR DE BOGOTA - DC.370 DE 2014</t>
  </si>
  <si>
    <t>Realizar seguimiento a las causas que impactan los resultados de los avances en la gestión presupuestal, contractual y física, en cumplimiento de las metas del Plan de Desarrollo de la Entidad (Decreto 370 de 2014)</t>
  </si>
  <si>
    <t xml:space="preserve">Realizar seguimiento a los Mapas de Riesgo que puedan impactar los resultados previstos en los Planes de Gestión y los proyectos de inversión, y que pudieran llegar a afectar el cumplimiento de los compromisos del Plan de Desarrollo (Decreto 370 de 2014). </t>
  </si>
  <si>
    <t>Realizar seguimiento al avance de la implementación y sostenibilidad del SIG (Decreto 334 de 2013 y Circular 160 de 2013). Semestral</t>
  </si>
  <si>
    <t xml:space="preserve">Relacionar los informes que haya presentado y publicado  el Jefe OCI, en cumplimiento de sus funciones y sobre la ejecución del Programa Anual de Auditorías.(Decreto 370 de 2014). </t>
  </si>
  <si>
    <t>02-05-2016                      01-09-2016</t>
  </si>
  <si>
    <t>15-02-2016             29-07-2016</t>
  </si>
  <si>
    <t>01-02-2016                      01-07-2016</t>
  </si>
  <si>
    <t>15-02-2016          29-07-2016</t>
  </si>
  <si>
    <t>Publicar en los medios de comunicación internos artículos relacionados con el Fomento de la Cultura del Control - MECI</t>
  </si>
  <si>
    <t>01-03-2016                01-06-2016                     01-09-2016                         01-12-2016</t>
  </si>
  <si>
    <t>31-03-2016               30-06-2016                    30-09-2016                31-12-2016</t>
  </si>
  <si>
    <t xml:space="preserve">Acompañar y asesorar a los jefes de las dependencias </t>
  </si>
  <si>
    <t># de Asesorias y/o acompañamientos realizados por proceso/Total de procesos</t>
  </si>
  <si>
    <t># de publicaciones realizadas/4 publicaciones proyectadas</t>
  </si>
  <si>
    <t>permanete</t>
  </si>
  <si>
    <t>informe</t>
  </si>
  <si>
    <t>30/10/2016            30-12-2016</t>
  </si>
  <si>
    <t>X</t>
  </si>
  <si>
    <t>Equipo OCI</t>
  </si>
  <si>
    <t>01-02-2016               01-04-2016               01-07-2016</t>
  </si>
  <si>
    <t>31-05-2016              30-09-2016</t>
  </si>
  <si>
    <t>01-02-2016                  01-07-2016</t>
  </si>
  <si>
    <t>Informe Seguimiento</t>
  </si>
  <si>
    <t>Plan de Mejoramiento Evaluado</t>
  </si>
  <si>
    <t xml:space="preserve">Verificar </t>
  </si>
  <si>
    <t>Otros Seguimientos</t>
  </si>
  <si>
    <t>item</t>
  </si>
  <si>
    <t xml:space="preserve">Actividad </t>
  </si>
  <si>
    <t>Responsable</t>
  </si>
  <si>
    <t>Fecha Inicio</t>
  </si>
  <si>
    <t>Fecha Terminacion</t>
  </si>
  <si>
    <t>Cuenta de item</t>
  </si>
  <si>
    <t xml:space="preserve">cesar </t>
  </si>
  <si>
    <t>magdalena</t>
  </si>
  <si>
    <t>janeth</t>
  </si>
  <si>
    <t xml:space="preserve">equipo </t>
  </si>
  <si>
    <t xml:space="preserve">Enero </t>
  </si>
  <si>
    <t>febrero</t>
  </si>
  <si>
    <t>Marzo</t>
  </si>
  <si>
    <t xml:space="preserve">Abril </t>
  </si>
  <si>
    <t>Mayo</t>
  </si>
  <si>
    <t>Junio</t>
  </si>
  <si>
    <t>Julio</t>
  </si>
  <si>
    <t>Agosto</t>
  </si>
  <si>
    <t>Septiembre</t>
  </si>
  <si>
    <t>Octubre</t>
  </si>
  <si>
    <t>Noviembre</t>
  </si>
  <si>
    <t>Diciembre</t>
  </si>
  <si>
    <t>tota</t>
  </si>
  <si>
    <t>Febrero</t>
  </si>
  <si>
    <t>Abril</t>
  </si>
  <si>
    <t>María Janneth Romero</t>
  </si>
  <si>
    <t>Realizar Seguimientos correspondiente al Plan Anticorrupción y de Atención a la Ciudadanía  (Decreto 2641 de 2012 por el cual se reglamentan los artículos 73 y 76 de la Ley 1474 de 2011).</t>
  </si>
  <si>
    <t>01-08-2016               03-10-2016</t>
  </si>
  <si>
    <t>31-08-2016                     31-10-2016</t>
  </si>
  <si>
    <t>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</si>
  <si>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Informe Auditoría</t>
  </si>
  <si>
    <t>Números de asesorías realizadas</t>
  </si>
  <si>
    <t>Informe</t>
  </si>
  <si>
    <t>Relación de informes</t>
  </si>
  <si>
    <t>Informe Semestral Ejecución del Programa Anual de Auditorías</t>
  </si>
  <si>
    <t>$46.453.000 para contratación de un profesional por 11 meses.</t>
  </si>
  <si>
    <t xml:space="preserve">01-02-2016                 01-06-2016                       03-10-2016 </t>
  </si>
  <si>
    <t>11-03-2016                11-07-2016              11-11-2016</t>
  </si>
  <si>
    <t>15-02-2016           29-04-2016           29-07-2016</t>
  </si>
  <si>
    <t>01-02-2016                01-07-2016                            15-01-2017</t>
  </si>
  <si>
    <t>19-02-2016         30-07-2016               15-02-2017</t>
  </si>
  <si>
    <t>Acompañar a la OFB en la visitas realizadas por los entes de control (Contraloría, Procuraduría, Personería, Veeduría)</t>
  </si>
  <si>
    <t>Cuando sea requerido</t>
  </si>
  <si>
    <t>Certificación del reporte de la cuenta</t>
  </si>
  <si>
    <t xml:space="preserve">Verificar Rendición de la cuenta a la Contraloría Distrital </t>
  </si>
  <si>
    <t>Seguimiento al proceso contractual - Convenios 2015 - 2016</t>
  </si>
  <si>
    <t>Informe de Seguimiento</t>
  </si>
  <si>
    <t>Seguimiento al proceso contractual - Convenios vigencias 2015 y 2016</t>
  </si>
  <si>
    <t>Auditoría al Procedimiento Programa Distrital de Estimulos del Proceso Fortalecimiento a la Apropiación y a la Práctica de la Música Sinfónica, Académica y Canto Lírico.</t>
  </si>
  <si>
    <t>Cumplido</t>
  </si>
  <si>
    <t>Programa Aprobado</t>
  </si>
  <si>
    <t>Realizar seguimiento al avance de la implementación y sostenibilidad del SIG (Decreto 370 de 2014). Semestral</t>
  </si>
  <si>
    <t>Seguimiento al cumplimiento de los POAS, PIC, PIGA, PETIC, indicadores de gestión y Plan de manejo de los riesgos de las dependencias. (Seguimiento al proceso de planeacion)</t>
  </si>
  <si>
    <t>Seguimiento al cumplimiento de los POAS, PIC, PIGA, PETIC, indicadores de gestión y Plan de manejo de los riesgos de las dependencias.
Seguimiento al proceso de Planeacion Estrategica</t>
  </si>
  <si>
    <t>01-02-2016 
01-07-2016 
15-01-2017</t>
  </si>
  <si>
    <t xml:space="preserve">19-02-2016
30-07-2016
15-02-2017 </t>
  </si>
  <si>
    <t>verificación</t>
  </si>
  <si>
    <t>Realizar seguimiento a las funciones del Comité de Conciliaciones (Ley 678 de 2001, Decreto 1716 de 2009).</t>
  </si>
  <si>
    <t>En curso</t>
  </si>
  <si>
    <t>15-02-2016
29-04-2016</t>
  </si>
  <si>
    <t>Presentación</t>
  </si>
  <si>
    <t>Oficios remisorios</t>
  </si>
  <si>
    <t>Informe definitivo</t>
  </si>
  <si>
    <t>Certificación</t>
  </si>
  <si>
    <t xml:space="preserve">28/01/2016
26/04/2016
</t>
  </si>
  <si>
    <t>Informe deL seguimiento</t>
  </si>
  <si>
    <t>Periodicamente</t>
  </si>
  <si>
    <t xml:space="preserve"> Acta de reunión</t>
  </si>
  <si>
    <t xml:space="preserve">Magdalena Pedraza Daza </t>
  </si>
  <si>
    <t>Visita de la Procuraduría Distrital para verificar el cumplimiento de la implementación de la Ley 1712 de 2014</t>
  </si>
  <si>
    <t>Inicio 15 de mayo.
Suspensión: 23 mayo hasta junio 7</t>
  </si>
  <si>
    <t>ORQUESTA FILARMONICA DE BOGOTA</t>
  </si>
  <si>
    <t>De Acción Inmediata y/o vencido</t>
  </si>
  <si>
    <t>En curso.</t>
  </si>
  <si>
    <t xml:space="preserve">Vigencia: </t>
  </si>
  <si>
    <t>Elaborar Informe Ejecutivo Anual del Sistema de Control Interno MECI 2015 (Decreto 2145 de 1999, Decreto 2539 de 2000, Decreto 1027 de 2007).</t>
  </si>
  <si>
    <t>Se elaboró y remitió informe semestral de Quejas, Sugerencias y Reclamos correspondiente al primer semestre de 2016, mediante oficio 2016-0140-000-9213 de fecha 28-07-2016, a la Dirección General y a la Líder del proceso.  Así mismo, este informe fue publicado en la página web de la Entidad link:  http://www.filarmonicabogota.gov.co/newsite/sites/default/files/2016/informe_definitivo_semestral_quejas_sugerencias_y_reclamos_primer_semestre_2016.pdf  y socializado a los miembros del Comité Directivo, mediante correo-e enviado la misma fecha.</t>
  </si>
  <si>
    <t>Se elaboró y remitió informe Pormenorizado del estado del Control Interno MECI, correspondiente al período 12-03-2016 al 11-07-2016,  mediante oficio 201601400008803 de fecha 11-07-2016, dirigido a la Directora General.   El mismo,  fue publicado en la página web de la Entidad link:  http://www.filarmonicabogota.gov.co/newsite/sites/default/files/2016/informe_pormenorizado_12-03-2016_al_11-07-2016.pdf</t>
  </si>
  <si>
    <t>Informe Semestral Ejecución del Programa Anual de Auditorías (Circular 002 de 2016).</t>
  </si>
  <si>
    <t>EVIDENCIAS   SEGUNDO TRIMESTRE (JULIO - AGOSTO - SEPTIEMBRE)</t>
  </si>
  <si>
    <t>Se envió memorando informando el inicio de la Auditoría con el  Plan de Auditoría.  La reunión de apertura se llevó a cabo el viernes 26 de agosto de 2016.</t>
  </si>
  <si>
    <t xml:space="preserve">Modificar la fecha de la Auditoría para el mes de Noviembre, por cuanto la Planeación Estratégica de la Entidad está siendo armonizada con el nuevo Plan de Desarrollo "Bogotá Mejor para Todos" y será aprobada en Junta Directiva en el mes de Septiembre 2016.   
</t>
  </si>
  <si>
    <t>Seguimiento proceso Gestión Financiera - Contabilidad.</t>
  </si>
  <si>
    <t>OBSERVACIONES</t>
  </si>
  <si>
    <t>ORQUESTA FILARMÓNICA DE BOGOTÁ</t>
  </si>
  <si>
    <t>MAGDALENA PEDRAZA DAZA</t>
  </si>
  <si>
    <t>Se elimina este seguimiento, de acuerdo con información suministrada por la Veeduría Distrital (Delegada para la Eficiencia Administrativa y Prtesupuestal), hasta la fecha no se tiene metodología para realizar este seguimiento.</t>
  </si>
  <si>
    <t>Nelson J. Guzmán G.</t>
  </si>
  <si>
    <t>Informe de seguimiento</t>
  </si>
  <si>
    <t>Modificación al Programa Anual de Auditorias vigencia 2016, Acta No 04 del Comité Directivo Coordinador de Control Interno de fecha 06/09/2016.</t>
  </si>
  <si>
    <t>Seguimiento proceso Gestión Financiera - Contabilidad</t>
  </si>
  <si>
    <t xml:space="preserve">Se atiende lo dispuesto en la normatividad vigente, se incluye el seguimiento de manera trimestral.  </t>
  </si>
  <si>
    <t>Seguimiento implementación Nuevo Marco Normativo de regulación Contable Pública -  NIC SP  (Directiva 07 de 2016 de la Alcaldía Mayor y Resolución interna 262-2016)</t>
  </si>
  <si>
    <t xml:space="preserve">
Modificar la fecha de la Auditoría para el mes de Noviembre, por cuanto la Planeación Estratégica de la Entidad está siendo armonizada con el nuevo Plan de Desarrollo "Bogotá Mejor para Todos" y será aprobada en Junta Directiva en el mes de Septiembre 2016.   
</t>
  </si>
  <si>
    <t>De acuerdo con solicitud recibida vía correo-e por parte del Auditado, en donde solicitan plazo de 2 días para la entrega de información  pendiente, se amplía el plazo de la Auditoría, así:    Entrega Informe Preliminar OCI: 29 de agosto de 2016.
Reunión de Cierre: Septiembre 2 de 2016.    Entrega Informe Final OCI: Septiembre 7 de 2016.</t>
  </si>
  <si>
    <t>De acuerdo con  la información suministrada por la Veeduría Distrital (Delegada para la Eficiencia Administrativa y Prtesupuestal), hasta la fecha no se tiene metodología ni se han dado los lineamientos para realizar este seguimiento.  La Oficina de Control Interno,  incluye el seguimiento de los Artículos de Contratación, Atención al Ciudadano, Participación Ciudadana  y SCI,  dentro de las Auditorías y Seguimientos de la OCI.</t>
  </si>
  <si>
    <t xml:space="preserve"> </t>
  </si>
  <si>
    <r>
      <rPr>
        <b/>
        <sz val="12"/>
        <color rgb="FF000000"/>
        <rFont val="Calibri"/>
        <family val="2"/>
      </rPr>
      <t xml:space="preserve">
Comités:  
-</t>
    </r>
    <r>
      <rPr>
        <sz val="12"/>
        <color rgb="FF000000"/>
        <rFont val="Calibri"/>
        <family val="2"/>
      </rPr>
      <t xml:space="preserve"> Comité de adjudicaciones y seguimiento a la actividad contractual, financiera y de metas  (01-08-2016 y 31-08-2016)
-  Comité Directivo SIG:  25-08-2016
</t>
    </r>
    <r>
      <rPr>
        <b/>
        <sz val="12"/>
        <color rgb="FF000000"/>
        <rFont val="Calibri"/>
        <family val="2"/>
      </rPr>
      <t xml:space="preserve">Actividades administrativas: </t>
    </r>
    <r>
      <rPr>
        <sz val="12"/>
        <color rgb="FF000000"/>
        <rFont val="Calibri"/>
        <family val="2"/>
      </rPr>
      <t xml:space="preserve"> 1)   Elección miembros Comité de Convivencia Laboral (11-08-2016).  
</t>
    </r>
  </si>
  <si>
    <t xml:space="preserve">
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
</t>
  </si>
  <si>
    <t>Fomento de la Cultura del Autocontrol</t>
  </si>
  <si>
    <t>Marzo Publicacion 1 er Modulo del MECI</t>
  </si>
  <si>
    <t>Junio Publicacion 2 do Modulo del MECI</t>
  </si>
  <si>
    <t>Septiembre Publicacion Eje Transversal del MECI</t>
  </si>
  <si>
    <t>Se incluye este nuevo seguimiento, atendiendo la normatividad vigente.</t>
  </si>
  <si>
    <t>Auditoría a Tesorería</t>
  </si>
  <si>
    <t>Auditoría al Procedimiento Programa Distrital de Estimulos del Proceso Fortalecimiento a la Apropiación y a la Práctica de la Música Sinfónica, Académica y Canto Lírico</t>
  </si>
  <si>
    <t>Elaborar y presentar al Comité Coordinador de Control Interno (SIG) el Programa Anual de Auditorías e informes 2016</t>
  </si>
  <si>
    <t>Auditoría Programa Centros Orquestales</t>
  </si>
  <si>
    <t xml:space="preserve">Verificar Rendición de la Cuenta Mensual y Anual a la Contraloría Distrital </t>
  </si>
  <si>
    <t>Próximo a cumplirse</t>
  </si>
  <si>
    <t>No.</t>
  </si>
  <si>
    <t>INFORMES DE LEY</t>
  </si>
  <si>
    <t>MARIA DEL PILAR DUARTE FONTECHA</t>
  </si>
  <si>
    <t>Alcance</t>
  </si>
  <si>
    <t>Criterios</t>
  </si>
  <si>
    <t>Asesora de Control Interno</t>
  </si>
  <si>
    <t>Recursos</t>
  </si>
  <si>
    <t xml:space="preserve">
Normatividad y documentación de la entidad aplicable según corresponda.
</t>
  </si>
  <si>
    <t>Humanos: (1) Asesora de Control Interno, (1) Profesional Especializado vinculado a la Planta Temporal, (4) Contratistas Profesionales Especializados. Se requiere la contratación de un ingeniero de sistemas y otro abogado.
Tecnológicos: 8 equipos de cómputo, sistemas de redes, aplicativos y correos electrónicos de la Entidad.</t>
  </si>
  <si>
    <t>Todos los procesos, dependencias y sedes del IDARTES para la vigencia 2022 y otras vigencias si se considera pertinente.</t>
  </si>
  <si>
    <t>Riesgos</t>
  </si>
  <si>
    <t xml:space="preserve">Emitir concepto errado por no disponer de la información certera, completa y oportuna.
Incumplimiento del plan anual de auditoría por no disponer del recurso humano requerido.
</t>
  </si>
  <si>
    <t>ROL EVALUACIÓN Y SEGUIMIENTO</t>
  </si>
  <si>
    <t>ROL EVALUACIÓN DE LA GESTIÓN DEL RIESGO</t>
  </si>
  <si>
    <t>ROL LIDERAZGO ESTRATÉGICO</t>
  </si>
  <si>
    <t>ROL ENFOQUE HACIA LA PREVENCIÓN</t>
  </si>
  <si>
    <t>Cantidad</t>
  </si>
  <si>
    <t>Actividad</t>
  </si>
  <si>
    <t>Participar en los diferentes comités institucionales e interinstitucionales para aportar información que facilite la toma de decisiones.</t>
  </si>
  <si>
    <r>
      <rPr>
        <sz val="14"/>
        <rFont val="Arial"/>
        <family val="2"/>
      </rPr>
      <t>Planificar las actividades a cumplir anualmente por el Área de Control Interno  en desarrollo de los roles y competencias establecidos en la normatividad vigente, con el fin de evaluar la eficacia de los controles establecidos para  la mejora del desempeño del Instituto Distrital de las Artes - IDARTES.</t>
    </r>
    <r>
      <rPr>
        <sz val="14"/>
        <color rgb="FFFF0000"/>
        <rFont val="Arial"/>
        <family val="2"/>
      </rPr>
      <t xml:space="preserve">
</t>
    </r>
  </si>
  <si>
    <t xml:space="preserve">Realizar la secretaría técnica del Comité Institucional de Coordinación de Control Interno. </t>
  </si>
  <si>
    <t>Asesora CI</t>
  </si>
  <si>
    <t xml:space="preserve">ROL RELACIÓN CON ENTES EXTERNOS DE CONTROL </t>
  </si>
  <si>
    <t>Sensibilización y/o divulgación acerca del sistema de control interno y el modelo de líneas de defensa.</t>
  </si>
  <si>
    <t>Seguimiento a los planes de mejoramiento de auditorías externas. 
Resolución Reglamentaria 036 de 2019, Contraloría de Bogotá D.C.
Circular 005 del 11 de marzo de 2019, Contraloría General de la República.</t>
  </si>
  <si>
    <t>Objetivo estratégico</t>
  </si>
  <si>
    <t>Objetivo del plan</t>
  </si>
  <si>
    <t xml:space="preserve">Generar condiciones para que el ejercicio de las prácticas artísticas que desarrollan agentes y organizaciones del sector de las artes sea diverso e incluyente, en concordancia con el Nuevo Contrato Social y Ambiental para la Bogotá del siglo XXI, con procesos asertivos de planeación, información, fomento, organización, participación y regulación, que consoliden a Bogotá - Región, como un escenario para el disfrute y goce de los derechos culturales y que vinculen de manera efectiva los contextos locales y globales.
</t>
  </si>
  <si>
    <t xml:space="preserve">Implementar las actividades de control propias del Área de Control Interno. </t>
  </si>
  <si>
    <t>Plan Anual de Auditoría para la vigencia 2022 (Decreto Distrital No. 807 de 2019, Art. 38 Parágrafo 2, Alcaldía Mayor ).</t>
  </si>
  <si>
    <t>Ing. Sistemas</t>
  </si>
  <si>
    <t>Giovanni Pedraza</t>
  </si>
  <si>
    <t>Área de Producción
Decreto 403 de 2020 Art. 61  y 151</t>
  </si>
  <si>
    <t>Subdirección de las Artes  
Decreto 403 de 2020 Art. 61  y 151</t>
  </si>
  <si>
    <t>Gerencia de Escenarios 
Decreto 403 de 2020 Art. 61  y 151</t>
  </si>
  <si>
    <t>Subdirección de Formación Artística 
Decreto 403 de 2020 Art. 61  y 151</t>
  </si>
  <si>
    <t xml:space="preserve">Oficina Asesora Jurídica
Rrequiere contratar abogado para el segundo semestre.
Decreto 403 de 2020 Art. 61  y 151
</t>
  </si>
  <si>
    <t xml:space="preserve">Proceso Gestión de Tecnologías de la Información
Rrequiere contratar  ingeniero de sistemas esp. Seguridad de la información por 3 meses.
Decreto 403 de 2020 Art. 61  y 151
</t>
  </si>
  <si>
    <t>Proceso Gestión Territorial
Decreto 403 de 2020 Art. 61  y 151</t>
  </si>
  <si>
    <t>Seguimiento al Plan Anticorrupción y de Atención a la Ciudadanía  (Decreto 2641 de 2012 por el cual se reglamentan los artículos 73 y 76 de la Ley 1474 de 2011,  Decreto 1081 de 2015; Decreto 124 de 2016, el cual adopta el documento "Estrategias para la Construcción del Plan Anticorrupción y de Atención al Ciudadano - Versión 2", Decreto 403 de 2020 Art. 61  y 151).</t>
  </si>
  <si>
    <t xml:space="preserve">Realizar el reporte de los informes de Ley de la Oficina de Control Interno de manera fisica y digital para la Rendición de  la Cuenta Anual a la Contraloría Distrital  - (Control Interno Contable, Plan de Mejoramiento Institucional e Informe de Gestión OCI -   (Resolución No. 012 de 2018 de la Contraloría de Bogotá, D.C., Resolución No. 009 del 18 de febrero de 2020. Circular externa 006 del 31 de diciembre de 2021 expedida por  la Contraloría de Bogotá, Decreto 403 de 2020 Art. 61  y 151).
</t>
  </si>
  <si>
    <t xml:space="preserve">Seguimiento a la Austeridad en el Gasto (Decreto 984 de 2012 expedido por la Presidencia de la República y el  Decreto Distrital 492 de 2019 expedido por la Alcaldía Mayor, Decreto 403 de 2020 Art. 61  y 151). </t>
  </si>
  <si>
    <t>Verificar cumplimiento de la Ley 1712 de 2014 , Decreto 103 de 2015, Resolución 1519 de 2020 y sus anexos 2, 3 y 4, Decreto 403 de 2020 Art.  151).</t>
  </si>
  <si>
    <t>Seguimiento al Siproj-Comité Conciliación-Política de prevención del daño antijurídico (Ley 678 de 2001, Decreto 1716 de 2009 Art. 26 Parágrafo. Decreto 1167 de 2016. Artículo 2.2.4.3.1.2.12. Parágrafo, Decreto 403 de 2020 Art. 151).</t>
  </si>
  <si>
    <t>Seguimiento al Plan de Mejoramiento auditorías internas.Guía rol de las unidades u oficinas de control interno, auditoría interna o quien haga sus veces. 2.5 Evaluación y Seguimiento (Decreto 403 de 2020 Art. 61  y 151).</t>
  </si>
  <si>
    <t>Verificar cumplimiento de la Directiva No. 008 de 2021 (Numeral 1,9) verificación de cumplimiento del manual específico de funciones y competencias laborales. (Decreto 403 de 2020 Art. 151).</t>
  </si>
  <si>
    <t>Evaluar la gestión del riesgo de la entidad (Guía para la administración del riesgo y el diseño de controles en entidades públicas, DAFP). (Decreto 403 de 2020 Art. 151).</t>
  </si>
  <si>
    <t>Seguimiento al manejo de Cajas Menores en la Entidad. (Decreto 061 de 2007. Por el cual se reglamenta el funcionamiento de las Cajas Menores y los Avances en Efectivo, Decreto 403 de 2020 Art. 61  y 151).</t>
  </si>
  <si>
    <t>Seguimiento al cumplimiento de las metas del plan de desarrollo priorizadas por la entidad, con el fin de emitir recomendaciones (Incluidos los proyectos de inversión a cargo de la entidad). (Decreto Distrital No. 807 de 2019, Art. 39 Parágrafo 5, Alcaldía Mayor,Decreto 403 de 2020 Art. 61  y 151).</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</si>
  <si>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 SCI, Decreto 403 de 2020 Art. 61  y 151).</t>
  </si>
  <si>
    <t>Verificar cumplimiento Derechos de Autor software (Directiva Presidencial 02 de 2002, Circular 07 de 2005 del Consejo Asesor del Gobierno Nacional en materia de control interno, Circular 04 de 2006 del DAFP,  Circular 17 de 2011 de la Dirección Nacional de Derechos de Autor, Decreto 403 de 2020 Art. 151).</t>
  </si>
  <si>
    <t>Verificar Rendición de la Cuenta Mensual y Anual a la Contraloría Distrital  (Resolución No. 012 de 2018 de la Contraloría de Bogotá, D.C., Resolución No. 009 del 18 de febrero de 2020, Resolución Orgánica 042 de 2020,  Decreto 403 de 2020 Art. 61  y 151).</t>
  </si>
  <si>
    <t xml:space="preserve">Informe de Control Interno Contable  (Resolución 193 de 2016 "Por la cual se Incorpora, en los Procedimientos Transversales del Régimen de Contabilidad Publica, el Procedimiento para la evaluación del control interno contable", Decreto 403 de 2020 Art. 61  y 151). </t>
  </si>
  <si>
    <t xml:space="preserve">Mónica Virgüéz
Fabian González
Giovanni Pedraza
</t>
  </si>
  <si>
    <t>Fabián González
Giovanni Pedraza</t>
  </si>
  <si>
    <t>María del Pilar Duarte Fontecha</t>
  </si>
  <si>
    <t xml:space="preserve">Fabián González
</t>
  </si>
  <si>
    <t>Paula Luengas
Martha Rondón
Fabián González</t>
  </si>
  <si>
    <t xml:space="preserve">Giovanni Pedraza
Mónica Virgüéz
Paula Luengas
</t>
  </si>
  <si>
    <t>Martha Rondón
Fabián González</t>
  </si>
  <si>
    <t>Martha Rondón
Mónica Virgüéz</t>
  </si>
  <si>
    <t xml:space="preserve">Asesorar en las respuestas a los informes preliminares de las auditorías de la Contraloría de Bogotá D.C. y General de la República. (Desde el rol de enfoque hacia la
prevención acorde a lo definido en la guía de roles de las Oficinas de Control Interno Oportunidad, integralidad y pertinencia). 
*Decreto 648 de 2017. Art. 17 Roles de la Oficina de Control Interno. 5. Relación con entes externos de control.
</t>
  </si>
  <si>
    <t>Por manual de funciones u obligación contractual</t>
  </si>
  <si>
    <t>Mónica Virgüéz
Paula Luengas
Giovanni Pedraza
Martha Rondón
Fabián González</t>
  </si>
  <si>
    <t>47 + 2 arqueos de caja menor</t>
  </si>
  <si>
    <t xml:space="preserve">Informe de Evaluación a la Gestión Anual por Dependencias vigencia 2019 (Ley 909 de 2004, Decreto 1227 de 2005, Circular 04 de 2005 Consejo Asesor del Gobierno Nacional en materia de Control Interno, Decreto 403 de 2020 Art. 151).
</t>
  </si>
  <si>
    <t>Informe Semestral de Evaluación Independiente del Estado del Sistema de Control Interno (Ley 1474 de 2011 Art. 14, Decreto 2106 de 2019, artículo 156 DAFP Articulo 9, Circular externa 100 del 2019 DAFP, Decreto Distrital No. 807 de 2019, Art. 39, 41  y 42 Alcaldía Mayor, Decreto 403 de 2020 Art. 61  y 151).</t>
  </si>
  <si>
    <t>Seguimiento a la publicación de instrumentos de planificación. (Ley 1474 de 2011 Art. 74, Ley 1712 de 2014, Ley 1757 de 2015,  Decreto 612 de 2018, Decreto 403 de 2020 Art. 151).</t>
  </si>
  <si>
    <t>Verificar la presentación del Formulario Único de Reporte y Avance de Gestión  - FURAG   (Decreto Nacional 1499 de 2017,  Circular Externa No. 100-001 -2022 del DAFP, Decreto 403 de 2020 Art. 61  y 151).</t>
  </si>
  <si>
    <t>Informe semestral de control interno  (Decreto Distrital No. 807 de 2019, Art. 37  numeral 5 operación de la primera y segunda línea de defensa,  Art. 39 Parágrafo 3 y 4, Alcaldía Mayor, Decreto 403 de 2020 Art. 61  y 151)</t>
  </si>
  <si>
    <t>PLAN ANUAL DE AUDITORIA INSTITUTO DISTRITAL DE LAS ARTES - IDARTES 2022  - Versión 3  
Fecha de publicación septiembre 12 de 2022</t>
  </si>
  <si>
    <t>Informe de Quejas, Sugerencias y Reclamos (Ley 1474 de 2011, Artículo 76, Ley 1755 de 2015,  Decreto 1081 de 2015, Circular Conjunta 006 de 2017, Decreto Distrital  371 de 2010 Art. 3, Decreto 403 de 2020 Art. 61  y 151).</t>
  </si>
  <si>
    <t xml:space="preserve">Verificar la Implementacion del Sistema de Información  del Empleo Público SIDEAP (Decreto 367 de 2014, Circular 34 de 2014, Circular externa 08 de 2021 del DASCD, Decreto 403 de 2020 Art. 151).
Seguimiento al cumplimiento de lo establecido en la circular 051 de 2020 - Implementación Estrategia Talento, No Palanca.
Verificar el cumplimiento de la Directiva 015 de 2022 de la Procuraduría General de la Nación relacionada con el fortalecimiento de la meritocracia, el empleo y de la función pública.  
</t>
  </si>
  <si>
    <t>Control de cambios: 
En la versión 2 se modifica la periodicidad de la actividad de evaluar la gestión del riesgo de la entidad, en razón a la actualización de la política de gestión del riesgo de la entidad. 
En la versión 3 se retiran las auditorías a los procesos de Gestión Jurídica y  Gestión de Tecnologías de la Información, dado que la entidad no cuenta con los recursos para la contratación de los dos profesionales requeridos para la ejecución y se ajustan fechas de informes de ley para asegurar el cumplimiento con el talento humano disponible.</t>
  </si>
  <si>
    <t>Logo Entidad</t>
  </si>
  <si>
    <t>UNIVERSO DE AUDITORIA Y PRIORIZACIÓN DE UNIDADES AUDITABLES</t>
  </si>
  <si>
    <t>FECHA DE CORTE</t>
  </si>
  <si>
    <t>Unidades Auditables</t>
  </si>
  <si>
    <t>Numero de Riesgos Inherentes por calificación de Impacto y Probabilidad de Ocurrencia</t>
  </si>
  <si>
    <t>Ponderación de Riesgos del Proceso</t>
  </si>
  <si>
    <t>ANÁLISIS OFICINA DE CONTROL INTERNO</t>
  </si>
  <si>
    <t>Requerimientos del Comité de Auditoría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</si>
  <si>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</si>
  <si>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</si>
  <si>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</si>
  <si>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</si>
  <si>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</si>
  <si>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</si>
  <si>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</si>
  <si>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</si>
  <si>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</si>
  <si>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</si>
  <si>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Proceso Gestión de bienes servicios y planta física</t>
  </si>
  <si>
    <t>No</t>
  </si>
  <si>
    <t>Área de Atención al Ciudadano - Proceso Gestión del Servicio a la Ciudadanía</t>
  </si>
  <si>
    <t xml:space="preserve">Incluir en el ciclo de auditorías de la vigencia </t>
  </si>
  <si>
    <t>Área de Comunicaciones - Proceso Gestión Estratégica de Comunicaciones</t>
  </si>
  <si>
    <t xml:space="preserve">Incluir en el ciclo vigente de acuerdo a disponibilidad de recursos </t>
  </si>
  <si>
    <t>Área de convocatorias</t>
  </si>
  <si>
    <t>Área de Gestión Documental</t>
  </si>
  <si>
    <t>Área de Producción</t>
  </si>
  <si>
    <t>Si</t>
  </si>
  <si>
    <t>Área de Talento Humano</t>
  </si>
  <si>
    <t>Proceso Gestión Financiera - Presupuesto, Tesorería y Contabilidad.</t>
  </si>
  <si>
    <t>Gerencia de Artes Audiovisuales</t>
  </si>
  <si>
    <t>Gerencia de Arte Dramático</t>
  </si>
  <si>
    <t>Gerencia de Artes Plasticas y Visuales</t>
  </si>
  <si>
    <t>Gerencia de Danza</t>
  </si>
  <si>
    <t>Gerencia de Escenarios</t>
  </si>
  <si>
    <t>Gerencia de Literatura</t>
  </si>
  <si>
    <t>Gerencia de Musica</t>
  </si>
  <si>
    <t>Direccionamiento Estratégico Institucional - Oficina Asesora de Planeación y Tecnologias de la Información</t>
  </si>
  <si>
    <t>Gestión integral para la mejora continua - Oficina Asesora de Planeación y Tecnologias de la Información</t>
  </si>
  <si>
    <t>Oficina Asesora Jurídica</t>
  </si>
  <si>
    <t>Programa Crea - Proceso Gestión de formación en las prácticas artísticas</t>
  </si>
  <si>
    <t xml:space="preserve">Programa Es Cultura Local </t>
  </si>
  <si>
    <t>Programa Nidos - Proceso Gestión de formación en las prácticas artísticas</t>
  </si>
  <si>
    <t>Oficina Control Interno Disciplinario - Proceso Control y evaluación institucional</t>
  </si>
  <si>
    <t xml:space="preserve">Subdirección de Formación Artística - Administrativa </t>
  </si>
  <si>
    <t>Subdirección de las Artes  - Administrativa</t>
  </si>
  <si>
    <t>Proceso Gestión de Participación y Organización del Sector Artístico</t>
  </si>
  <si>
    <t>Proceso Gestión de Tecnologías de la Información - OAPTI - Monitoreo Política de Desarrollo de Software (aprobada mayo 2021) Control Interno contrata  Ingeniero de sistemas por el tiempo estimado (min 3 meses).</t>
  </si>
  <si>
    <t>Proceso Gestión del Conocimiento</t>
  </si>
  <si>
    <t>Teatro Jorge Eliécer Gaitán (Salón de Espejos, Teatrino y Sala Gaitán)</t>
  </si>
  <si>
    <t>Teatro El Parque</t>
  </si>
  <si>
    <t>Teatro al aire libre La Media Torta</t>
  </si>
  <si>
    <t>Cinemateca de Bogotá</t>
  </si>
  <si>
    <t>Escenarios Móviles (Armando de la Torre (1999) y María Mercedes Carranza (2021))</t>
  </si>
  <si>
    <t>Galería Santa fe</t>
  </si>
  <si>
    <t>Casona de la Danza</t>
  </si>
  <si>
    <t>Planetario de Bogotá</t>
  </si>
  <si>
    <t>Teatro El Ensueño</t>
  </si>
  <si>
    <t>Teatro Mayor Julio Mario Santo Domingo</t>
  </si>
  <si>
    <t>El Castillo de las Artes</t>
  </si>
  <si>
    <t>Teatro San Jorge</t>
  </si>
  <si>
    <t>Programa  CK-web</t>
  </si>
  <si>
    <t>7607-Actualización Intervención y mejoramiento de la infraestructura cultural para el disfrute de las prácticas artísticas y culturales Bogotá D.C.</t>
  </si>
  <si>
    <t>7598-Innovación Sostenibilidad y reactivación del ecosistema en Bogotá DC</t>
  </si>
  <si>
    <t>7614-Transformación de la Red de Equipamientos Culturales para su Consolidación y Sustentabilidad en Bogotá D.C.</t>
  </si>
  <si>
    <t>7571-Reconciliación Arte y Memoria Sin Fronteras Bogotá</t>
  </si>
  <si>
    <t>7585-Fortalecimiento a las Artes, territorios y cotidianidades</t>
  </si>
  <si>
    <t>7600-Identificación , reconocimiento y valoración de las prácticas artísticas a través del fomento en Bogotá D.C.</t>
  </si>
  <si>
    <t>7625-Fortalecimiento de Culturas en común: arte, memoria y territorio en Bogotá D.C.</t>
  </si>
  <si>
    <t>7603-Implementación Idartes Internacional, una ventana al mundo Bogotá D.C.</t>
  </si>
  <si>
    <t>7902-Consolidación Integral de la Gestión Administrativa y Modernización Institucional en Bogotá</t>
  </si>
  <si>
    <t>7594-Desarrollo de las prácticas literarias como derecho</t>
  </si>
  <si>
    <t>7619-Fortalecimiento de procesos integrales de formación artística a lo largo de la vida. Bogotá D.C.</t>
  </si>
  <si>
    <t>7617-Aportes al desarrollo integral a través de las artes para la primera infancia en Bogotá D.C.</t>
  </si>
  <si>
    <t xml:space="preserve">Programa Artistas en Espacio Público </t>
  </si>
  <si>
    <t>Programa Culturas en común Proceso Gestión de formación en las prácticas artísticas</t>
  </si>
  <si>
    <t>Programa Libro al Viento</t>
  </si>
  <si>
    <t>Programa Plataforma Bogotá</t>
  </si>
  <si>
    <t>Programa Comisión Fílmica</t>
  </si>
  <si>
    <t xml:space="preserve">Programa - Foro Respira el Arte </t>
  </si>
  <si>
    <t>Proceso Gestión Territorial</t>
  </si>
  <si>
    <t>Proceso Enfoque diferencial</t>
  </si>
  <si>
    <t>Pilona 10 - Escenarios</t>
  </si>
  <si>
    <t>Pilona 20 - Escenarios</t>
  </si>
  <si>
    <t>2 proyectos de inversión 998 y 1010</t>
  </si>
  <si>
    <t>1 proyecto 996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</si>
</sst>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000000"/>
      <name val="Calibri"/>
      <family val="2"/>
      <charset val="1"/>
    </font>
    <font>
      <b/>
      <sz val="13"/>
      <color rgb="FF000000"/>
      <name val="Calibri"/>
      <family val="2"/>
      <charset val="1"/>
    </font>
    <font>
      <b/>
      <i/>
      <sz val="11"/>
      <color rgb="FF000000"/>
      <name val="Calibri"/>
      <family val="2"/>
      <charset val="1"/>
    </font>
    <font>
      <b/>
      <i/>
      <sz val="11"/>
      <name val="Calibri"/>
      <family val="2"/>
      <charset val="1"/>
    </font>
    <font>
      <b/>
      <sz val="11"/>
      <name val="Calibri"/>
      <family val="2"/>
      <charset val="1"/>
    </font>
    <font>
      <i/>
      <sz val="11"/>
      <color rgb="FF000000"/>
      <name val="Calibri"/>
      <family val="2"/>
      <charset val="1"/>
    </font>
    <font>
      <b/>
      <sz val="11"/>
      <color rgb="FF000000"/>
      <name val="Calibri"/>
      <family val="2"/>
      <charset val="1"/>
    </font>
    <font>
      <sz val="9"/>
      <color rgb="FF000000"/>
      <name val="Calibri"/>
      <family val="2"/>
      <charset val="1"/>
    </font>
    <font>
      <b/>
      <sz val="12"/>
      <color rgb="FF000000"/>
      <name val="Calibri"/>
      <family val="2"/>
      <charset val="1"/>
    </font>
    <font>
      <b/>
      <sz val="10"/>
      <color rgb="FF000000"/>
      <name val="Calibri"/>
      <family val="2"/>
      <charset val="1"/>
    </font>
    <font>
      <i/>
      <sz val="11"/>
      <name val="Calibri"/>
      <family val="2"/>
      <charset val="1"/>
    </font>
    <font>
      <sz val="10"/>
      <name val="Arial"/>
      <family val="2"/>
    </font>
    <font>
      <b/>
      <sz val="11"/>
      <name val="Arial"/>
      <family val="2"/>
    </font>
    <font>
      <sz val="11"/>
      <color indexed="8"/>
      <name val="Calibri"/>
      <family val="2"/>
    </font>
    <font>
      <sz val="11"/>
      <color rgb="FFFF0000"/>
      <name val="Calibri"/>
      <family val="2"/>
      <charset val="1"/>
    </font>
    <font>
      <b/>
      <sz val="12"/>
      <color rgb="FF000000"/>
      <name val="Calibri"/>
      <family val="2"/>
      <charset val="1"/>
      <scheme val="minor"/>
    </font>
    <font>
      <b/>
      <sz val="10"/>
      <color rgb="FF000000"/>
      <name val="Calibri"/>
      <family val="2"/>
      <charset val="1"/>
      <scheme val="minor"/>
    </font>
    <font>
      <b/>
      <sz val="10"/>
      <color rgb="FFFF0000"/>
      <name val="Calibri"/>
      <family val="2"/>
      <charset val="1"/>
      <scheme val="minor"/>
    </font>
    <font>
      <b/>
      <sz val="10"/>
      <color rgb="FFFF0000"/>
      <name val="Calibri"/>
      <family val="2"/>
      <charset val="1"/>
    </font>
    <font>
      <b/>
      <sz val="10"/>
      <name val="Calibri"/>
      <family val="2"/>
      <charset val="1"/>
      <scheme val="minor"/>
    </font>
    <font>
      <b/>
      <sz val="10"/>
      <name val="Calibri"/>
      <family val="2"/>
      <charset val="1"/>
    </font>
    <font>
      <sz val="10"/>
      <color rgb="FF000000"/>
      <name val="Calibri"/>
      <family val="2"/>
    </font>
    <font>
      <sz val="11"/>
      <name val="Calibri"/>
      <family val="2"/>
      <charset val="1"/>
    </font>
    <font>
      <i/>
      <sz val="11"/>
      <name val="Arial"/>
      <family val="2"/>
    </font>
    <font>
      <b/>
      <i/>
      <sz val="11"/>
      <name val="Arial"/>
      <family val="2"/>
    </font>
    <font>
      <b/>
      <sz val="14"/>
      <name val="Arial"/>
      <family val="2"/>
    </font>
    <font>
      <b/>
      <sz val="12"/>
      <color rgb="FF000000"/>
      <name val="Calibri"/>
      <family val="2"/>
    </font>
    <font>
      <b/>
      <sz val="11"/>
      <color rgb="FF000000"/>
      <name val="Calibri"/>
      <family val="2"/>
    </font>
    <font>
      <b/>
      <sz val="10"/>
      <color rgb="FF000000"/>
      <name val="Calibri"/>
      <family val="2"/>
    </font>
    <font>
      <b/>
      <sz val="11"/>
      <name val="Calibri"/>
      <family val="2"/>
    </font>
    <font>
      <sz val="12"/>
      <color rgb="FF000000"/>
      <name val="Calibri"/>
      <family val="2"/>
    </font>
    <font>
      <sz val="10"/>
      <name val="Calibri"/>
      <family val="2"/>
    </font>
    <font>
      <sz val="11"/>
      <color rgb="FF000000"/>
      <name val="Calibri"/>
      <family val="2"/>
    </font>
    <font>
      <b/>
      <sz val="14"/>
      <color rgb="FF000000"/>
      <name val="Calibri"/>
      <family val="2"/>
    </font>
    <font>
      <sz val="14"/>
      <color rgb="FF000000"/>
      <name val="Calibri"/>
      <family val="2"/>
    </font>
    <font>
      <b/>
      <sz val="14"/>
      <name val="Calibri"/>
      <family val="2"/>
    </font>
    <font>
      <b/>
      <sz val="14"/>
      <color rgb="FFFF0000"/>
      <name val="Calibri"/>
      <family val="2"/>
    </font>
    <font>
      <sz val="14"/>
      <name val="Calibri"/>
      <family val="2"/>
    </font>
    <font>
      <sz val="14"/>
      <color rgb="FFFF0000"/>
      <name val="Calibri"/>
      <family val="2"/>
    </font>
    <font>
      <sz val="11"/>
      <color rgb="FF000000"/>
      <name val="Arial"/>
      <family val="2"/>
    </font>
    <font>
      <b/>
      <sz val="11"/>
      <color rgb="FF000000"/>
      <name val="Arial"/>
      <family val="2"/>
    </font>
    <font>
      <b/>
      <sz val="14"/>
      <color rgb="FF000000"/>
      <name val="Arial"/>
      <family val="2"/>
    </font>
    <font>
      <b/>
      <sz val="12"/>
      <color rgb="FF000000"/>
      <name val="Arial"/>
      <family val="2"/>
    </font>
    <font>
      <sz val="14"/>
      <color rgb="FF000000"/>
      <name val="Arial"/>
      <family val="2"/>
    </font>
    <font>
      <sz val="11"/>
      <name val="Arial"/>
      <family val="2"/>
    </font>
    <font>
      <sz val="14"/>
      <name val="Arial"/>
      <family val="2"/>
    </font>
    <font>
      <sz val="14"/>
      <color rgb="FFFF0000"/>
      <name val="Arial"/>
      <family val="2"/>
    </font>
    <font>
      <sz val="12"/>
      <color rgb="FF000000"/>
      <name val="Arial"/>
      <family val="2"/>
    </font>
    <font>
      <sz val="11"/>
      <color rgb="FF000000"/>
      <name val="Century Gothic"/>
      <family val="2"/>
    </font>
    <font>
      <b/>
      <sz val="11"/>
      <color rgb="FF000000"/>
      <name val="Century Gothic"/>
      <family val="2"/>
    </font>
    <font>
      <sz val="11"/>
      <name val="Century Gothic"/>
      <family val="2"/>
    </font>
    <font>
      <b/>
      <sz val="11"/>
      <name val="Century Gothic"/>
      <family val="2"/>
    </font>
    <font>
      <sz val="10"/>
      <color rgb="FF000000"/>
      <name val="Century Gothic"/>
      <family val="2"/>
    </font>
    <font>
      <b/>
      <sz val="10"/>
      <name val="Century Gothic"/>
      <family val="2"/>
    </font>
    <font>
      <sz val="11"/>
      <color theme="1"/>
      <name val="Calibri"/>
      <family val="2"/>
    </font>
    <font>
      <b/>
      <sz val="10"/>
      <color rgb="FF000000"/>
      <name val="Century Gothic"/>
      <family val="2"/>
    </font>
    <font>
      <b/>
      <sz val="9"/>
      <color indexed="81"/>
      <name val="Tahoma"/>
      <family val="2"/>
    </font>
    <font>
      <sz val="9"/>
      <color indexed="81"/>
      <name val="Tahoma"/>
      <family val="2"/>
    </font>
  </fonts>
  <fills count="33">
    <fill>
      <patternFill patternType="none"/>
    </fill>
    <fill>
      <patternFill patternType="gray125"/>
    </fill>
    <fill>
      <patternFill patternType="solid">
        <fgColor rgb="FFE6E6E6"/>
        <bgColor rgb="FFD9D9D9"/>
      </patternFill>
    </fill>
    <fill>
      <patternFill patternType="solid">
        <fgColor theme="0" tint="-0.34998626667073579"/>
        <bgColor rgb="FFD9D9D9"/>
      </patternFill>
    </fill>
    <fill>
      <patternFill patternType="solid">
        <fgColor theme="0" tint="-0.499984740745262"/>
        <bgColor rgb="FFD9D9D9"/>
      </patternFill>
    </fill>
    <fill>
      <patternFill patternType="solid">
        <fgColor theme="0" tint="-0.499984740745262"/>
        <bgColor rgb="FFE6E6E6"/>
      </patternFill>
    </fill>
    <fill>
      <patternFill patternType="solid">
        <fgColor theme="0" tint="-0.499984740745262"/>
        <bgColor indexed="64"/>
      </patternFill>
    </fill>
    <fill>
      <patternFill patternType="solid">
        <fgColor theme="6" tint="0.79998168889431442"/>
        <bgColor rgb="FFD9D9D9"/>
      </patternFill>
    </fill>
    <fill>
      <patternFill patternType="solid">
        <fgColor theme="7" tint="0.79998168889431442"/>
        <bgColor rgb="FFD9D9D9"/>
      </patternFill>
    </fill>
    <fill>
      <patternFill patternType="solid">
        <fgColor theme="9" tint="0.59999389629810485"/>
        <bgColor rgb="FFD9D9D9"/>
      </patternFill>
    </fill>
    <fill>
      <patternFill patternType="solid">
        <fgColor theme="5" tint="0.39997558519241921"/>
        <bgColor rgb="FFD9D9D9"/>
      </patternFill>
    </fill>
    <fill>
      <patternFill patternType="solid">
        <fgColor theme="8" tint="0.59999389629810485"/>
        <bgColor rgb="FFD9D9D9"/>
      </patternFill>
    </fill>
    <fill>
      <patternFill patternType="solid">
        <fgColor rgb="FFFF0000"/>
        <bgColor indexed="64"/>
      </patternFill>
    </fill>
    <fill>
      <patternFill patternType="solid">
        <fgColor theme="9"/>
        <bgColor indexed="64"/>
      </patternFill>
    </fill>
    <fill>
      <patternFill patternType="solid">
        <fgColor theme="9"/>
        <bgColor rgb="FFD9D9D9"/>
      </patternFill>
    </fill>
    <fill>
      <patternFill patternType="solid">
        <fgColor rgb="FFFFFF00"/>
        <bgColor indexed="64"/>
      </patternFill>
    </fill>
    <fill>
      <patternFill patternType="solid">
        <fgColor theme="0"/>
        <bgColor indexed="64"/>
      </patternFill>
    </fill>
    <fill>
      <patternFill patternType="solid">
        <fgColor theme="0"/>
        <bgColor rgb="FFD9D9D9"/>
      </patternFill>
    </fill>
    <fill>
      <patternFill patternType="solid">
        <fgColor rgb="FFFFFF00"/>
        <bgColor rgb="FFD9D9D9"/>
      </patternFill>
    </fill>
    <fill>
      <patternFill patternType="solid">
        <fgColor theme="2"/>
        <bgColor indexed="64"/>
      </patternFill>
    </fill>
    <fill>
      <patternFill patternType="solid">
        <fgColor theme="4"/>
        <bgColor indexed="64"/>
      </patternFill>
    </fill>
    <fill>
      <patternFill patternType="solid">
        <fgColor rgb="FF92D050"/>
        <bgColor rgb="FFD9D9D9"/>
      </patternFill>
    </fill>
    <fill>
      <patternFill patternType="solid">
        <fgColor theme="8" tint="0.79998168889431442"/>
        <bgColor indexed="64"/>
      </patternFill>
    </fill>
    <fill>
      <patternFill patternType="solid">
        <fgColor theme="6"/>
        <bgColor indexed="64"/>
      </patternFill>
    </fill>
    <fill>
      <patternFill patternType="solid">
        <fgColor theme="6"/>
        <bgColor rgb="FFD9D9D9"/>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theme="9" tint="0.79998168889431442"/>
        <bgColor indexed="64"/>
      </patternFill>
    </fill>
    <fill>
      <patternFill patternType="solid">
        <fgColor rgb="FFFFFFFF"/>
        <bgColor rgb="FFFFFFFF"/>
      </patternFill>
    </fill>
  </fills>
  <borders count="128">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indexed="64"/>
      </left>
      <right style="thin">
        <color indexed="64"/>
      </right>
      <top/>
      <bottom style="thin">
        <color indexed="64"/>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auto="1"/>
      </left>
      <right/>
      <top/>
      <bottom/>
      <diagonal/>
    </border>
    <border>
      <left style="hair">
        <color auto="1"/>
      </left>
      <right style="hair">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diagonal/>
    </border>
    <border>
      <left/>
      <right style="medium">
        <color indexed="64"/>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bottom style="hair">
        <color auto="1"/>
      </bottom>
      <diagonal/>
    </border>
    <border>
      <left style="medium">
        <color indexed="64"/>
      </left>
      <right/>
      <top/>
      <bottom style="hair">
        <color auto="1"/>
      </bottom>
      <diagonal/>
    </border>
    <border>
      <left style="medium">
        <color indexed="64"/>
      </left>
      <right style="hair">
        <color auto="1"/>
      </right>
      <top/>
      <bottom style="hair">
        <color auto="1"/>
      </bottom>
      <diagonal/>
    </border>
    <border>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hair">
        <color auto="1"/>
      </left>
      <right style="hair">
        <color auto="1"/>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indexed="64"/>
      </left>
      <right/>
      <top style="medium">
        <color indexed="64"/>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s>
  <cellStyleXfs count="13">
    <xf numFmtId="0" fontId="0" fillId="0" borderId="0"/>
    <xf numFmtId="0" fontId="4" fillId="0" borderId="0"/>
    <xf numFmtId="9" fontId="4" fillId="0" borderId="0" applyFont="0" applyFill="0" applyBorder="0" applyAlignment="0" applyProtection="0"/>
    <xf numFmtId="0" fontId="16" fillId="0" borderId="0"/>
    <xf numFmtId="9" fontId="4" fillId="0" borderId="0" applyFont="0" applyFill="0" applyBorder="0" applyAlignment="0" applyProtection="0"/>
    <xf numFmtId="9" fontId="18" fillId="0" borderId="0" applyFont="0" applyFill="0" applyBorder="0" applyAlignment="0" applyProtection="0"/>
    <xf numFmtId="0" fontId="37" fillId="0" borderId="0"/>
    <xf numFmtId="0" fontId="3"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cellStyleXfs>
  <cellXfs count="644">
    <xf numFmtId="0" fontId="0" fillId="0" borderId="0" xfId="0"/>
    <xf numFmtId="0" fontId="7" fillId="0" borderId="1" xfId="0" applyFont="1" applyBorder="1"/>
    <xf numFmtId="0" fontId="9" fillId="0" borderId="1" xfId="0" applyFont="1" applyBorder="1" applyAlignment="1">
      <alignment vertical="center" wrapText="1"/>
    </xf>
    <xf numFmtId="0" fontId="11" fillId="2" borderId="1" xfId="0" applyFont="1" applyFill="1" applyBorder="1" applyAlignment="1">
      <alignment horizontal="center" vertical="center"/>
    </xf>
    <xf numFmtId="0" fontId="12" fillId="0" borderId="1" xfId="0" applyFont="1" applyBorder="1" applyAlignment="1">
      <alignment horizontal="left"/>
    </xf>
    <xf numFmtId="0" fontId="0" fillId="0" borderId="0" xfId="0" applyAlignment="1">
      <alignment wrapText="1"/>
    </xf>
    <xf numFmtId="0" fontId="14" fillId="2" borderId="1" xfId="0" applyFont="1" applyFill="1" applyBorder="1" applyAlignment="1">
      <alignment wrapText="1"/>
    </xf>
    <xf numFmtId="0" fontId="13" fillId="3" borderId="1"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6" borderId="2" xfId="0" applyFill="1" applyBorder="1" applyAlignment="1">
      <alignment horizontal="center" vertical="center" wrapText="1"/>
    </xf>
    <xf numFmtId="0" fontId="14" fillId="2" borderId="2" xfId="0" applyFont="1" applyFill="1" applyBorder="1" applyAlignment="1">
      <alignment wrapText="1"/>
    </xf>
    <xf numFmtId="0" fontId="14" fillId="2" borderId="2" xfId="0" applyFont="1" applyFill="1" applyBorder="1" applyAlignment="1">
      <alignment horizontal="center" vertical="center" wrapText="1"/>
    </xf>
    <xf numFmtId="14" fontId="14" fillId="2" borderId="2" xfId="0" applyNumberFormat="1" applyFont="1" applyFill="1" applyBorder="1" applyAlignment="1">
      <alignment horizontal="center" wrapText="1"/>
    </xf>
    <xf numFmtId="0" fontId="14" fillId="2" borderId="2" xfId="0" applyFont="1" applyFill="1" applyBorder="1" applyAlignment="1">
      <alignment horizontal="left" vertical="center" wrapText="1"/>
    </xf>
    <xf numFmtId="0" fontId="14" fillId="2" borderId="2" xfId="0" applyFont="1" applyFill="1" applyBorder="1" applyAlignment="1">
      <alignment horizontal="center" wrapText="1"/>
    </xf>
    <xf numFmtId="0" fontId="14" fillId="2" borderId="2" xfId="0" applyFont="1" applyFill="1" applyBorder="1" applyAlignment="1">
      <alignment horizontal="center" vertical="center"/>
    </xf>
    <xf numFmtId="0" fontId="0" fillId="0" borderId="2" xfId="0" applyBorder="1" applyAlignment="1">
      <alignment horizontal="center"/>
    </xf>
    <xf numFmtId="0" fontId="0" fillId="0" borderId="0" xfId="0" pivotButton="1"/>
    <xf numFmtId="0" fontId="0" fillId="0" borderId="0" xfId="0" applyNumberFormat="1"/>
    <xf numFmtId="14" fontId="14" fillId="2" borderId="14" xfId="0" applyNumberFormat="1" applyFont="1" applyFill="1" applyBorder="1" applyAlignment="1">
      <alignment horizontal="center" wrapText="1"/>
    </xf>
    <xf numFmtId="14" fontId="14" fillId="2" borderId="6" xfId="0" applyNumberFormat="1" applyFont="1" applyFill="1" applyBorder="1" applyAlignment="1">
      <alignment horizontal="center" wrapText="1"/>
    </xf>
    <xf numFmtId="14" fontId="14" fillId="2" borderId="0" xfId="0" applyNumberFormat="1" applyFont="1" applyFill="1" applyBorder="1" applyAlignment="1">
      <alignment horizontal="center" wrapText="1"/>
    </xf>
    <xf numFmtId="14" fontId="14" fillId="2" borderId="17" xfId="0" applyNumberFormat="1" applyFont="1" applyFill="1" applyBorder="1" applyAlignment="1">
      <alignment horizontal="center" wrapText="1"/>
    </xf>
    <xf numFmtId="14" fontId="14" fillId="2" borderId="18" xfId="0" applyNumberFormat="1" applyFont="1" applyFill="1" applyBorder="1" applyAlignment="1">
      <alignment horizontal="center" wrapText="1"/>
    </xf>
    <xf numFmtId="14" fontId="14" fillId="2" borderId="21" xfId="0" applyNumberFormat="1" applyFont="1" applyFill="1" applyBorder="1" applyAlignment="1">
      <alignment horizontal="center" wrapText="1"/>
    </xf>
    <xf numFmtId="14" fontId="14" fillId="2" borderId="19" xfId="0" applyNumberFormat="1" applyFont="1" applyFill="1" applyBorder="1" applyAlignment="1">
      <alignment horizontal="center" wrapText="1"/>
    </xf>
    <xf numFmtId="14" fontId="0" fillId="0" borderId="0" xfId="0" applyNumberFormat="1" applyAlignment="1">
      <alignment horizontal="center"/>
    </xf>
    <xf numFmtId="0" fontId="0" fillId="6" borderId="0" xfId="0" applyFill="1"/>
    <xf numFmtId="0" fontId="14" fillId="2" borderId="2" xfId="0" applyFont="1" applyFill="1" applyBorder="1"/>
    <xf numFmtId="0" fontId="11" fillId="2" borderId="29" xfId="0" applyFont="1" applyFill="1" applyBorder="1" applyAlignment="1">
      <alignment horizontal="center" vertical="center"/>
    </xf>
    <xf numFmtId="0" fontId="12" fillId="0" borderId="29" xfId="0" applyFont="1" applyBorder="1" applyAlignment="1">
      <alignment horizontal="center" vertical="center"/>
    </xf>
    <xf numFmtId="0" fontId="14" fillId="2" borderId="28" xfId="0" applyFont="1" applyFill="1" applyBorder="1" applyAlignment="1">
      <alignment wrapText="1"/>
    </xf>
    <xf numFmtId="0" fontId="14" fillId="2" borderId="29" xfId="0" applyFont="1" applyFill="1" applyBorder="1" applyAlignment="1">
      <alignment wrapText="1"/>
    </xf>
    <xf numFmtId="0" fontId="7" fillId="0" borderId="29" xfId="0" applyFont="1" applyBorder="1" applyAlignment="1">
      <alignment horizontal="center" vertical="center"/>
    </xf>
    <xf numFmtId="0" fontId="9" fillId="0" borderId="29" xfId="0" applyFont="1" applyBorder="1" applyAlignment="1">
      <alignment horizontal="center" vertical="center" wrapText="1"/>
    </xf>
    <xf numFmtId="0" fontId="12" fillId="0" borderId="1" xfId="0" applyFont="1" applyBorder="1" applyAlignment="1">
      <alignment horizontal="center"/>
    </xf>
    <xf numFmtId="0" fontId="0" fillId="15" borderId="0" xfId="0" applyFill="1"/>
    <xf numFmtId="0" fontId="0" fillId="12" borderId="0" xfId="0" applyFill="1"/>
    <xf numFmtId="0" fontId="0" fillId="13" borderId="0" xfId="0" applyFill="1"/>
    <xf numFmtId="0" fontId="14" fillId="2" borderId="42" xfId="0" applyFont="1" applyFill="1" applyBorder="1" applyAlignment="1">
      <alignment horizontal="center" vertical="center"/>
    </xf>
    <xf numFmtId="0" fontId="6" fillId="2" borderId="1" xfId="0" applyFont="1" applyFill="1" applyBorder="1" applyAlignment="1">
      <alignment horizontal="justify" vertical="center"/>
    </xf>
    <xf numFmtId="0" fontId="11" fillId="2" borderId="1" xfId="0" applyFont="1" applyFill="1" applyBorder="1" applyAlignment="1">
      <alignment horizontal="justify" vertical="center" wrapText="1"/>
    </xf>
    <xf numFmtId="0" fontId="12" fillId="0" borderId="1" xfId="0" applyFont="1" applyBorder="1" applyAlignment="1">
      <alignment horizontal="justify" vertical="center"/>
    </xf>
    <xf numFmtId="0" fontId="0" fillId="0" borderId="0" xfId="0" applyAlignment="1">
      <alignment horizontal="justify"/>
    </xf>
    <xf numFmtId="0" fontId="6"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3" fillId="3" borderId="1" xfId="0" applyFont="1" applyFill="1" applyBorder="1" applyAlignment="1">
      <alignment horizontal="center" vertical="center" textRotation="90" wrapText="1"/>
    </xf>
    <xf numFmtId="0" fontId="13"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27" fillId="16" borderId="0" xfId="0" applyFont="1" applyFill="1"/>
    <xf numFmtId="0" fontId="21" fillId="17" borderId="28" xfId="0" applyFont="1" applyFill="1" applyBorder="1" applyAlignment="1">
      <alignment horizontal="left" vertical="center" wrapText="1"/>
    </xf>
    <xf numFmtId="0" fontId="21" fillId="17" borderId="1" xfId="0" applyFont="1" applyFill="1" applyBorder="1" applyAlignment="1">
      <alignment horizontal="center" vertical="center"/>
    </xf>
    <xf numFmtId="0" fontId="21" fillId="17" borderId="1" xfId="0" applyFont="1" applyFill="1" applyBorder="1" applyAlignment="1">
      <alignment horizontal="center" vertical="center" wrapText="1"/>
    </xf>
    <xf numFmtId="14" fontId="21" fillId="17" borderId="1" xfId="0" applyNumberFormat="1" applyFont="1" applyFill="1" applyBorder="1" applyAlignment="1">
      <alignment horizontal="center" vertical="center"/>
    </xf>
    <xf numFmtId="0" fontId="21" fillId="17" borderId="29" xfId="0" applyFont="1" applyFill="1" applyBorder="1" applyAlignment="1">
      <alignment horizontal="center" vertical="center"/>
    </xf>
    <xf numFmtId="14" fontId="21" fillId="17" borderId="1" xfId="0" applyNumberFormat="1" applyFont="1" applyFill="1" applyBorder="1" applyAlignment="1">
      <alignment horizontal="center" vertical="center" wrapText="1"/>
    </xf>
    <xf numFmtId="0" fontId="24" fillId="17" borderId="28" xfId="0" applyFont="1" applyFill="1" applyBorder="1" applyAlignment="1">
      <alignment horizontal="left" vertical="center" wrapText="1"/>
    </xf>
    <xf numFmtId="0" fontId="22" fillId="17" borderId="1" xfId="0" applyFont="1" applyFill="1" applyBorder="1" applyAlignment="1">
      <alignment horizontal="center" vertical="center"/>
    </xf>
    <xf numFmtId="0" fontId="23" fillId="17"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14" fontId="25" fillId="17" borderId="1" xfId="0" applyNumberFormat="1" applyFont="1" applyFill="1" applyBorder="1" applyAlignment="1">
      <alignment horizontal="center" vertical="center" wrapText="1"/>
    </xf>
    <xf numFmtId="0" fontId="25" fillId="17" borderId="1" xfId="0" applyFont="1" applyFill="1" applyBorder="1" applyAlignment="1">
      <alignment horizontal="center" vertical="center"/>
    </xf>
    <xf numFmtId="0" fontId="14" fillId="17" borderId="1" xfId="0" applyFont="1" applyFill="1" applyBorder="1" applyAlignment="1">
      <alignment horizontal="center" vertical="center" wrapText="1"/>
    </xf>
    <xf numFmtId="0" fontId="14" fillId="17" borderId="1" xfId="0" applyFont="1" applyFill="1" applyBorder="1" applyAlignment="1">
      <alignment horizontal="center" vertical="center"/>
    </xf>
    <xf numFmtId="14" fontId="14" fillId="17" borderId="1" xfId="0" applyNumberFormat="1" applyFont="1" applyFill="1" applyBorder="1" applyAlignment="1">
      <alignment horizontal="center" vertical="center" wrapText="1"/>
    </xf>
    <xf numFmtId="0" fontId="14" fillId="17" borderId="29" xfId="0" applyFont="1" applyFill="1" applyBorder="1" applyAlignment="1">
      <alignment horizontal="left" vertical="center" wrapText="1"/>
    </xf>
    <xf numFmtId="0" fontId="21" fillId="17" borderId="41" xfId="0" applyFont="1" applyFill="1" applyBorder="1" applyAlignment="1">
      <alignment horizontal="left" vertical="center" wrapText="1"/>
    </xf>
    <xf numFmtId="0" fontId="14" fillId="17" borderId="13" xfId="0" applyFont="1" applyFill="1" applyBorder="1" applyAlignment="1">
      <alignment horizontal="center" vertical="center" wrapText="1"/>
    </xf>
    <xf numFmtId="0" fontId="14" fillId="17" borderId="28" xfId="0" applyFont="1" applyFill="1" applyBorder="1" applyAlignment="1">
      <alignment horizontal="left" vertical="center" wrapText="1"/>
    </xf>
    <xf numFmtId="0" fontId="14" fillId="17" borderId="29" xfId="0" applyFont="1" applyFill="1" applyBorder="1" applyAlignment="1">
      <alignment horizontal="center" vertical="center" wrapText="1"/>
    </xf>
    <xf numFmtId="14" fontId="14" fillId="17" borderId="1" xfId="0" applyNumberFormat="1" applyFont="1" applyFill="1" applyBorder="1" applyAlignment="1">
      <alignment horizontal="center" vertical="center"/>
    </xf>
    <xf numFmtId="0" fontId="14" fillId="17" borderId="28" xfId="0" applyFont="1" applyFill="1" applyBorder="1" applyAlignment="1">
      <alignment vertical="center" wrapText="1"/>
    </xf>
    <xf numFmtId="0" fontId="14" fillId="17" borderId="29" xfId="0" applyFont="1" applyFill="1" applyBorder="1" applyAlignment="1">
      <alignment vertical="center"/>
    </xf>
    <xf numFmtId="0" fontId="14" fillId="17" borderId="29" xfId="0" applyFont="1" applyFill="1" applyBorder="1" applyAlignment="1">
      <alignment horizontal="center" vertical="center"/>
    </xf>
    <xf numFmtId="0" fontId="14" fillId="17" borderId="1" xfId="0" applyFont="1" applyFill="1" applyBorder="1" applyAlignment="1">
      <alignment horizontal="left" vertical="center" wrapText="1"/>
    </xf>
    <xf numFmtId="0" fontId="14" fillId="17" borderId="36" xfId="0" applyFont="1" applyFill="1" applyBorder="1" applyAlignment="1">
      <alignment horizontal="left" vertical="center" wrapText="1"/>
    </xf>
    <xf numFmtId="0" fontId="14" fillId="17" borderId="37" xfId="0" applyFont="1" applyFill="1" applyBorder="1" applyAlignment="1">
      <alignment horizontal="center" vertical="center" wrapText="1"/>
    </xf>
    <xf numFmtId="0" fontId="14" fillId="17" borderId="37" xfId="0" applyFont="1" applyFill="1" applyBorder="1" applyAlignment="1">
      <alignment horizontal="center" vertical="center"/>
    </xf>
    <xf numFmtId="14" fontId="14" fillId="17" borderId="37" xfId="0" applyNumberFormat="1" applyFont="1" applyFill="1" applyBorder="1" applyAlignment="1">
      <alignment horizontal="center" vertical="center" wrapText="1"/>
    </xf>
    <xf numFmtId="0" fontId="14" fillId="17" borderId="38" xfId="0" applyFont="1" applyFill="1" applyBorder="1" applyAlignment="1">
      <alignment horizontal="center" vertical="center" wrapText="1"/>
    </xf>
    <xf numFmtId="0" fontId="21" fillId="17" borderId="29" xfId="0" applyFont="1" applyFill="1" applyBorder="1" applyAlignment="1">
      <alignment horizontal="left" vertical="center"/>
    </xf>
    <xf numFmtId="0" fontId="23" fillId="17" borderId="29" xfId="0" applyFont="1" applyFill="1" applyBorder="1" applyAlignment="1">
      <alignment horizontal="left" vertical="center" wrapText="1"/>
    </xf>
    <xf numFmtId="14" fontId="14" fillId="17" borderId="29" xfId="0" applyNumberFormat="1" applyFont="1" applyFill="1" applyBorder="1" applyAlignment="1">
      <alignment horizontal="left" vertical="center" wrapText="1"/>
    </xf>
    <xf numFmtId="0" fontId="14" fillId="17" borderId="32" xfId="0" applyFont="1" applyFill="1" applyBorder="1" applyAlignment="1">
      <alignment horizontal="left" vertical="center" wrapText="1"/>
    </xf>
    <xf numFmtId="0" fontId="28" fillId="16" borderId="0" xfId="0" applyFont="1" applyFill="1"/>
    <xf numFmtId="0" fontId="29" fillId="16" borderId="0" xfId="0" applyFont="1" applyFill="1"/>
    <xf numFmtId="0" fontId="5" fillId="2" borderId="1" xfId="0" applyFont="1" applyFill="1" applyBorder="1" applyAlignment="1">
      <alignment vertical="center"/>
    </xf>
    <xf numFmtId="0" fontId="13" fillId="4" borderId="43" xfId="0" applyFont="1" applyFill="1" applyBorder="1" applyAlignment="1">
      <alignment vertical="center" wrapText="1"/>
    </xf>
    <xf numFmtId="0" fontId="32" fillId="0" borderId="1" xfId="0" applyFont="1" applyBorder="1" applyAlignment="1">
      <alignment horizontal="left"/>
    </xf>
    <xf numFmtId="0" fontId="32" fillId="0" borderId="0" xfId="0" applyFont="1"/>
    <xf numFmtId="0" fontId="26" fillId="0" borderId="2" xfId="0" applyFont="1" applyFill="1" applyBorder="1" applyAlignment="1">
      <alignment horizontal="justify" vertical="center" wrapText="1"/>
    </xf>
    <xf numFmtId="14" fontId="14" fillId="17" borderId="29" xfId="0" applyNumberFormat="1" applyFont="1" applyFill="1" applyBorder="1" applyAlignment="1">
      <alignment horizontal="justify" vertical="center" wrapText="1"/>
    </xf>
    <xf numFmtId="0" fontId="25" fillId="17"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xf>
    <xf numFmtId="0" fontId="35" fillId="2" borderId="2" xfId="0" applyFont="1" applyFill="1" applyBorder="1" applyAlignment="1">
      <alignment horizontal="justify" vertical="center" wrapText="1"/>
    </xf>
    <xf numFmtId="0" fontId="31" fillId="4" borderId="43" xfId="0" applyFont="1" applyFill="1" applyBorder="1" applyAlignment="1">
      <alignment vertical="center" wrapText="1"/>
    </xf>
    <xf numFmtId="14" fontId="33" fillId="2" borderId="2" xfId="0" applyNumberFormat="1" applyFont="1" applyFill="1" applyBorder="1" applyAlignment="1">
      <alignment horizontal="center" vertical="center" wrapText="1"/>
    </xf>
    <xf numFmtId="0" fontId="36" fillId="6" borderId="2" xfId="1" applyFont="1" applyFill="1" applyBorder="1" applyAlignment="1" applyProtection="1">
      <alignment vertical="center" wrapText="1"/>
      <protection locked="0"/>
    </xf>
    <xf numFmtId="0" fontId="36" fillId="6" borderId="2" xfId="1" applyFont="1" applyFill="1" applyBorder="1" applyAlignment="1" applyProtection="1">
      <alignment horizontal="justify" vertical="center" wrapText="1"/>
      <protection locked="0"/>
    </xf>
    <xf numFmtId="0" fontId="31" fillId="4" borderId="2" xfId="0" applyFont="1" applyFill="1" applyBorder="1" applyAlignment="1">
      <alignment vertical="center" wrapText="1"/>
    </xf>
    <xf numFmtId="0" fontId="31" fillId="4" borderId="0" xfId="0" applyFont="1" applyFill="1" applyBorder="1" applyAlignment="1">
      <alignment vertical="center" wrapText="1"/>
    </xf>
    <xf numFmtId="0" fontId="31" fillId="4" borderId="9" xfId="0" applyFont="1" applyFill="1" applyBorder="1" applyAlignment="1">
      <alignment vertical="center" wrapText="1"/>
    </xf>
    <xf numFmtId="0" fontId="31" fillId="7" borderId="24" xfId="0" applyFont="1" applyFill="1" applyBorder="1" applyAlignment="1">
      <alignment horizontal="center" vertical="center" wrapText="1"/>
    </xf>
    <xf numFmtId="0" fontId="31" fillId="7" borderId="1" xfId="0" applyFont="1" applyFill="1" applyBorder="1" applyAlignment="1">
      <alignment horizontal="center"/>
    </xf>
    <xf numFmtId="0" fontId="31" fillId="2" borderId="2" xfId="0" applyFont="1" applyFill="1" applyBorder="1" applyAlignment="1">
      <alignment horizontal="center" vertical="center"/>
    </xf>
    <xf numFmtId="0" fontId="31" fillId="2" borderId="2" xfId="0" applyFont="1" applyFill="1" applyBorder="1" applyAlignment="1">
      <alignment horizontal="justify" vertical="center" wrapText="1"/>
    </xf>
    <xf numFmtId="0" fontId="31" fillId="2" borderId="2" xfId="0" applyFont="1" applyFill="1" applyBorder="1"/>
    <xf numFmtId="14" fontId="31" fillId="2" borderId="2" xfId="0" applyNumberFormat="1" applyFont="1" applyFill="1" applyBorder="1" applyAlignment="1">
      <alignment horizontal="center" vertical="center" wrapText="1"/>
    </xf>
    <xf numFmtId="0" fontId="35" fillId="2" borderId="2" xfId="0" applyFont="1" applyFill="1" applyBorder="1"/>
    <xf numFmtId="14" fontId="35" fillId="2" borderId="2" xfId="0" applyNumberFormat="1" applyFont="1" applyFill="1" applyBorder="1" applyAlignment="1">
      <alignment horizontal="center" vertical="center" wrapText="1"/>
    </xf>
    <xf numFmtId="0" fontId="31" fillId="4" borderId="2" xfId="0" applyFont="1" applyFill="1" applyBorder="1" applyAlignment="1">
      <alignment horizontal="justify" vertical="center" wrapText="1"/>
    </xf>
    <xf numFmtId="0" fontId="31" fillId="4" borderId="23" xfId="0" applyFont="1" applyFill="1" applyBorder="1" applyAlignment="1">
      <alignment vertical="center" wrapText="1"/>
    </xf>
    <xf numFmtId="0" fontId="31" fillId="4" borderId="0" xfId="0" applyFont="1" applyFill="1" applyBorder="1" applyAlignment="1">
      <alignment horizontal="justify" vertical="center" wrapText="1"/>
    </xf>
    <xf numFmtId="0" fontId="31" fillId="4" borderId="7" xfId="0" applyFont="1" applyFill="1" applyBorder="1" applyAlignment="1">
      <alignment vertical="center" wrapText="1"/>
    </xf>
    <xf numFmtId="0" fontId="31" fillId="4" borderId="9" xfId="0" applyFont="1" applyFill="1" applyBorder="1" applyAlignment="1">
      <alignment horizontal="justify" vertical="center" wrapText="1"/>
    </xf>
    <xf numFmtId="0" fontId="35" fillId="2" borderId="2" xfId="0" applyFont="1" applyFill="1" applyBorder="1" applyAlignment="1">
      <alignment wrapText="1"/>
    </xf>
    <xf numFmtId="0" fontId="35" fillId="2" borderId="19" xfId="0" applyFont="1" applyFill="1" applyBorder="1" applyAlignment="1">
      <alignment wrapText="1"/>
    </xf>
    <xf numFmtId="0" fontId="35" fillId="4" borderId="0" xfId="0" applyFont="1" applyFill="1" applyBorder="1" applyAlignment="1">
      <alignment horizontal="center" vertical="center" wrapText="1"/>
    </xf>
    <xf numFmtId="0" fontId="35" fillId="2" borderId="2" xfId="0" applyFont="1" applyFill="1" applyBorder="1" applyAlignment="1">
      <alignment horizontal="left" vertical="center" wrapText="1"/>
    </xf>
    <xf numFmtId="0" fontId="35" fillId="2" borderId="14" xfId="0" applyFont="1" applyFill="1" applyBorder="1" applyAlignment="1">
      <alignment horizontal="justify" vertical="center" wrapText="1"/>
    </xf>
    <xf numFmtId="0" fontId="31" fillId="2" borderId="42" xfId="0" applyFont="1" applyFill="1" applyBorder="1" applyAlignment="1">
      <alignment horizontal="center" vertical="center"/>
    </xf>
    <xf numFmtId="0" fontId="35" fillId="2" borderId="28" xfId="0" applyFont="1" applyFill="1" applyBorder="1" applyAlignment="1">
      <alignment horizontal="justify" vertical="center" wrapText="1"/>
    </xf>
    <xf numFmtId="0" fontId="0" fillId="0" borderId="13" xfId="0" applyBorder="1"/>
    <xf numFmtId="0" fontId="37" fillId="19" borderId="46" xfId="0" applyFont="1" applyFill="1" applyBorder="1"/>
    <xf numFmtId="14" fontId="33" fillId="2" borderId="14" xfId="0" applyNumberFormat="1" applyFont="1" applyFill="1" applyBorder="1" applyAlignment="1">
      <alignment horizontal="center" vertical="center" wrapText="1"/>
    </xf>
    <xf numFmtId="0" fontId="37" fillId="19" borderId="47" xfId="0" applyFont="1" applyFill="1" applyBorder="1"/>
    <xf numFmtId="14" fontId="31" fillId="2" borderId="6" xfId="0" applyNumberFormat="1" applyFont="1" applyFill="1" applyBorder="1" applyAlignment="1">
      <alignment horizontal="center" vertical="center" wrapText="1"/>
    </xf>
    <xf numFmtId="0" fontId="31" fillId="5" borderId="49" xfId="0" applyFont="1" applyFill="1" applyBorder="1" applyAlignment="1">
      <alignment vertical="center" wrapText="1"/>
    </xf>
    <xf numFmtId="0" fontId="31" fillId="5" borderId="49" xfId="0" applyFont="1" applyFill="1" applyBorder="1" applyAlignment="1">
      <alignment horizontal="justify" vertical="center" wrapText="1"/>
    </xf>
    <xf numFmtId="0" fontId="31" fillId="5" borderId="50" xfId="0" applyFont="1" applyFill="1" applyBorder="1" applyAlignment="1">
      <alignment vertical="center" wrapText="1"/>
    </xf>
    <xf numFmtId="14" fontId="31" fillId="2" borderId="14" xfId="0" applyNumberFormat="1" applyFont="1" applyFill="1" applyBorder="1" applyAlignment="1">
      <alignment horizontal="center" vertical="center" wrapText="1"/>
    </xf>
    <xf numFmtId="0" fontId="31" fillId="4" borderId="49" xfId="0" applyFont="1" applyFill="1" applyBorder="1" applyAlignment="1">
      <alignment vertical="center" wrapText="1"/>
    </xf>
    <xf numFmtId="0" fontId="31" fillId="4" borderId="49" xfId="0" applyFont="1" applyFill="1" applyBorder="1" applyAlignment="1">
      <alignment horizontal="justify" vertical="center" wrapText="1"/>
    </xf>
    <xf numFmtId="0" fontId="31" fillId="4" borderId="50" xfId="0" applyFont="1" applyFill="1" applyBorder="1" applyAlignment="1">
      <alignment vertical="center" wrapText="1"/>
    </xf>
    <xf numFmtId="0" fontId="14" fillId="2" borderId="42"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1" fillId="2" borderId="52" xfId="0" applyNumberFormat="1" applyFont="1" applyFill="1" applyBorder="1" applyAlignment="1">
      <alignment horizontal="center" vertical="center" wrapText="1"/>
    </xf>
    <xf numFmtId="0" fontId="35" fillId="2" borderId="52" xfId="0" applyFont="1" applyFill="1" applyBorder="1" applyAlignment="1">
      <alignment horizontal="justify" vertical="center" wrapText="1"/>
    </xf>
    <xf numFmtId="0" fontId="35" fillId="2" borderId="53" xfId="0" applyFont="1" applyFill="1" applyBorder="1" applyAlignment="1">
      <alignment horizontal="justify" vertical="center" wrapText="1"/>
    </xf>
    <xf numFmtId="14" fontId="31" fillId="2" borderId="55" xfId="0" applyNumberFormat="1" applyFont="1" applyFill="1" applyBorder="1" applyAlignment="1">
      <alignment horizontal="center" vertical="center" wrapText="1"/>
    </xf>
    <xf numFmtId="0" fontId="35" fillId="2" borderId="55" xfId="0" applyFont="1" applyFill="1" applyBorder="1" applyAlignment="1">
      <alignment horizontal="justify" vertical="center" wrapText="1"/>
    </xf>
    <xf numFmtId="0" fontId="35" fillId="2" borderId="56" xfId="0" applyFont="1" applyFill="1" applyBorder="1" applyAlignment="1">
      <alignment horizontal="justify" vertical="center" wrapText="1"/>
    </xf>
    <xf numFmtId="0" fontId="31" fillId="2" borderId="14" xfId="0" applyFont="1" applyFill="1" applyBorder="1" applyAlignment="1">
      <alignment horizontal="left" vertical="center" wrapText="1"/>
    </xf>
    <xf numFmtId="0" fontId="35" fillId="2" borderId="53" xfId="0" applyFont="1" applyFill="1" applyBorder="1" applyAlignment="1">
      <alignment horizontal="center" vertical="center" wrapText="1"/>
    </xf>
    <xf numFmtId="0" fontId="31" fillId="2" borderId="58" xfId="0" applyFont="1" applyFill="1" applyBorder="1" applyAlignment="1">
      <alignment horizontal="center" vertical="center"/>
    </xf>
    <xf numFmtId="0" fontId="31" fillId="2" borderId="56" xfId="0" applyFont="1" applyFill="1" applyBorder="1" applyAlignment="1">
      <alignment horizontal="center" vertical="center"/>
    </xf>
    <xf numFmtId="0" fontId="38" fillId="9" borderId="24" xfId="0" applyFont="1" applyFill="1" applyBorder="1" applyAlignment="1">
      <alignment horizontal="center" vertical="center" textRotation="90" wrapText="1"/>
    </xf>
    <xf numFmtId="0" fontId="38" fillId="10" borderId="24" xfId="0" applyFont="1" applyFill="1" applyBorder="1" applyAlignment="1">
      <alignment horizontal="center" vertical="center" textRotation="90" wrapText="1"/>
    </xf>
    <xf numFmtId="0" fontId="38" fillId="11" borderId="24" xfId="0" applyFont="1" applyFill="1" applyBorder="1" applyAlignment="1">
      <alignment horizontal="center" vertical="center" textRotation="90" wrapText="1"/>
    </xf>
    <xf numFmtId="0" fontId="38" fillId="2" borderId="1" xfId="0" applyFont="1" applyFill="1" applyBorder="1" applyAlignment="1">
      <alignment horizontal="center" vertical="center"/>
    </xf>
    <xf numFmtId="14" fontId="38" fillId="0" borderId="2" xfId="0" applyNumberFormat="1" applyFont="1" applyFill="1" applyBorder="1" applyAlignment="1">
      <alignment horizontal="center" wrapText="1"/>
    </xf>
    <xf numFmtId="14" fontId="40" fillId="13" borderId="2"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4" fontId="38" fillId="0" borderId="2" xfId="0" applyNumberFormat="1" applyFont="1" applyFill="1" applyBorder="1" applyAlignment="1">
      <alignment horizontal="center" vertical="center" wrapText="1"/>
    </xf>
    <xf numFmtId="14" fontId="38" fillId="13" borderId="2"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14" fontId="41" fillId="0" borderId="2" xfId="0" applyNumberFormat="1" applyFont="1" applyFill="1" applyBorder="1" applyAlignment="1">
      <alignment horizontal="center" vertical="center" wrapText="1"/>
    </xf>
    <xf numFmtId="0" fontId="38" fillId="7" borderId="60" xfId="0" applyFont="1" applyFill="1" applyBorder="1" applyAlignment="1">
      <alignment horizontal="center" vertical="center" wrapText="1"/>
    </xf>
    <xf numFmtId="0" fontId="38" fillId="7" borderId="61" xfId="0" applyFont="1" applyFill="1" applyBorder="1" applyAlignment="1">
      <alignment horizontal="center" vertical="center" wrapText="1"/>
    </xf>
    <xf numFmtId="0" fontId="38" fillId="7" borderId="62" xfId="0" applyFont="1" applyFill="1" applyBorder="1" applyAlignment="1">
      <alignment horizontal="center" vertical="center" wrapText="1"/>
    </xf>
    <xf numFmtId="0" fontId="38" fillId="8" borderId="5" xfId="0" applyFont="1" applyFill="1" applyBorder="1" applyAlignment="1">
      <alignment horizontal="center" vertical="center" textRotation="90" wrapText="1"/>
    </xf>
    <xf numFmtId="0" fontId="38" fillId="2" borderId="13" xfId="0" applyFont="1" applyFill="1" applyBorder="1" applyAlignment="1">
      <alignment horizontal="center" vertical="center"/>
    </xf>
    <xf numFmtId="0" fontId="38" fillId="4" borderId="20" xfId="0" applyFont="1" applyFill="1" applyBorder="1" applyAlignment="1">
      <alignment vertical="center" wrapText="1"/>
    </xf>
    <xf numFmtId="0" fontId="38" fillId="2" borderId="11" xfId="0" applyFont="1" applyFill="1" applyBorder="1" applyAlignment="1">
      <alignment horizontal="center" vertical="center"/>
    </xf>
    <xf numFmtId="0" fontId="39" fillId="2"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38" fillId="4" borderId="0" xfId="0" applyFont="1" applyFill="1" applyBorder="1" applyAlignment="1">
      <alignment vertical="center" wrapText="1"/>
    </xf>
    <xf numFmtId="14" fontId="39" fillId="2" borderId="64" xfId="0" applyNumberFormat="1" applyFont="1" applyFill="1" applyBorder="1" applyAlignment="1">
      <alignment horizontal="center" vertical="center" wrapText="1"/>
    </xf>
    <xf numFmtId="14" fontId="39" fillId="2" borderId="63" xfId="0" applyNumberFormat="1" applyFont="1" applyFill="1" applyBorder="1" applyAlignment="1">
      <alignment horizontal="center" vertical="center" wrapText="1"/>
    </xf>
    <xf numFmtId="0" fontId="35" fillId="2" borderId="42" xfId="0" applyFont="1" applyFill="1" applyBorder="1"/>
    <xf numFmtId="0" fontId="35" fillId="2" borderId="42" xfId="0" applyFont="1" applyFill="1" applyBorder="1" applyAlignment="1">
      <alignment horizontal="left" vertical="center"/>
    </xf>
    <xf numFmtId="14" fontId="40" fillId="13" borderId="52" xfId="0" applyNumberFormat="1" applyFont="1" applyFill="1" applyBorder="1" applyAlignment="1">
      <alignment horizontal="center" vertical="center" wrapText="1"/>
    </xf>
    <xf numFmtId="14" fontId="38" fillId="0" borderId="52" xfId="0" applyNumberFormat="1" applyFont="1" applyFill="1" applyBorder="1" applyAlignment="1">
      <alignment horizontal="center" wrapText="1"/>
    </xf>
    <xf numFmtId="14" fontId="38" fillId="0" borderId="53" xfId="0" applyNumberFormat="1" applyFont="1" applyFill="1" applyBorder="1" applyAlignment="1">
      <alignment horizontal="center" wrapText="1"/>
    </xf>
    <xf numFmtId="14" fontId="38" fillId="0" borderId="58" xfId="0" applyNumberFormat="1" applyFont="1" applyFill="1" applyBorder="1" applyAlignment="1">
      <alignment horizontal="center" wrapText="1"/>
    </xf>
    <xf numFmtId="14" fontId="38" fillId="0" borderId="55" xfId="0" applyNumberFormat="1" applyFont="1" applyFill="1" applyBorder="1" applyAlignment="1">
      <alignment horizontal="center" vertical="center" wrapText="1"/>
    </xf>
    <xf numFmtId="0" fontId="42" fillId="2" borderId="1"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38" fillId="0" borderId="2" xfId="0" applyFont="1" applyFill="1" applyBorder="1"/>
    <xf numFmtId="0" fontId="39" fillId="2" borderId="1" xfId="0" applyFont="1" applyFill="1" applyBorder="1" applyAlignment="1">
      <alignment horizontal="left" vertical="center" wrapText="1"/>
    </xf>
    <xf numFmtId="0" fontId="38" fillId="0" borderId="0" xfId="0" applyFont="1" applyFill="1"/>
    <xf numFmtId="14" fontId="38" fillId="15" borderId="2" xfId="0" applyNumberFormat="1" applyFont="1" applyFill="1" applyBorder="1" applyAlignment="1">
      <alignment horizontal="center" vertical="center" wrapText="1"/>
    </xf>
    <xf numFmtId="0" fontId="39" fillId="2" borderId="13" xfId="0" applyFont="1" applyFill="1" applyBorder="1" applyAlignment="1">
      <alignment horizontal="left" vertical="center" wrapText="1"/>
    </xf>
    <xf numFmtId="0" fontId="36" fillId="6" borderId="42" xfId="1" applyFont="1" applyFill="1" applyBorder="1" applyAlignment="1" applyProtection="1">
      <alignment vertical="center" wrapText="1"/>
      <protection locked="0"/>
    </xf>
    <xf numFmtId="0" fontId="39" fillId="2" borderId="24" xfId="0" applyFont="1" applyFill="1" applyBorder="1" applyAlignment="1">
      <alignment horizontal="center" vertical="center" wrapText="1"/>
    </xf>
    <xf numFmtId="0" fontId="39" fillId="2" borderId="3" xfId="0" applyFont="1" applyFill="1" applyBorder="1" applyAlignment="1">
      <alignment horizontal="center" vertical="center"/>
    </xf>
    <xf numFmtId="14" fontId="39" fillId="2" borderId="47" xfId="0" applyNumberFormat="1" applyFont="1" applyFill="1" applyBorder="1" applyAlignment="1">
      <alignment horizontal="center" vertical="center" wrapText="1"/>
    </xf>
    <xf numFmtId="14" fontId="38" fillId="0" borderId="14" xfId="0" applyNumberFormat="1" applyFont="1" applyFill="1" applyBorder="1" applyAlignment="1">
      <alignment horizontal="center" vertical="center" wrapText="1"/>
    </xf>
    <xf numFmtId="0" fontId="42" fillId="2" borderId="65" xfId="0" applyFont="1" applyFill="1" applyBorder="1" applyAlignment="1">
      <alignment horizontal="left" vertical="center" wrapText="1"/>
    </xf>
    <xf numFmtId="0" fontId="42" fillId="2" borderId="65" xfId="0" applyFont="1" applyFill="1" applyBorder="1" applyAlignment="1">
      <alignment horizontal="center" vertical="center" wrapText="1"/>
    </xf>
    <xf numFmtId="0" fontId="40" fillId="0" borderId="6" xfId="1" applyFont="1" applyFill="1" applyBorder="1" applyAlignment="1" applyProtection="1">
      <alignment horizontal="left" vertical="center" wrapText="1"/>
      <protection locked="0"/>
    </xf>
    <xf numFmtId="14" fontId="38" fillId="13" borderId="6" xfId="0" applyNumberFormat="1" applyFont="1" applyFill="1" applyBorder="1" applyAlignment="1">
      <alignment horizontal="center" vertical="center" wrapText="1"/>
    </xf>
    <xf numFmtId="0" fontId="40" fillId="6" borderId="66" xfId="1" applyFont="1" applyFill="1" applyBorder="1" applyAlignment="1" applyProtection="1">
      <alignment vertical="center" wrapText="1"/>
      <protection locked="0"/>
    </xf>
    <xf numFmtId="0" fontId="42" fillId="6" borderId="67" xfId="1" applyFont="1" applyFill="1" applyBorder="1" applyAlignment="1" applyProtection="1">
      <alignment vertical="center" wrapText="1"/>
      <protection locked="0"/>
    </xf>
    <xf numFmtId="0" fontId="42" fillId="6" borderId="67" xfId="1" applyFont="1" applyFill="1" applyBorder="1" applyAlignment="1" applyProtection="1">
      <alignment horizontal="center" vertical="center" wrapText="1"/>
      <protection locked="0"/>
    </xf>
    <xf numFmtId="0" fontId="40" fillId="6" borderId="67" xfId="1" applyFont="1" applyFill="1" applyBorder="1" applyAlignment="1" applyProtection="1">
      <alignment vertical="center" wrapText="1"/>
      <protection locked="0"/>
    </xf>
    <xf numFmtId="0" fontId="40" fillId="6" borderId="68" xfId="1" applyFont="1" applyFill="1" applyBorder="1" applyAlignment="1" applyProtection="1">
      <alignment vertical="center" wrapText="1"/>
      <protection locked="0"/>
    </xf>
    <xf numFmtId="0" fontId="42" fillId="2" borderId="10"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46" xfId="0" applyFont="1" applyFill="1" applyBorder="1" applyAlignment="1">
      <alignment horizontal="justify" vertical="center" wrapText="1"/>
    </xf>
    <xf numFmtId="0" fontId="42" fillId="2" borderId="64" xfId="0" applyFont="1" applyFill="1" applyBorder="1" applyAlignment="1">
      <alignment horizontal="justify" vertical="center" wrapText="1"/>
    </xf>
    <xf numFmtId="0" fontId="39" fillId="2" borderId="69" xfId="0" applyFont="1" applyFill="1" applyBorder="1" applyAlignment="1">
      <alignment horizontal="justify" vertical="center" wrapText="1"/>
    </xf>
    <xf numFmtId="0" fontId="39" fillId="2" borderId="64" xfId="0" applyFont="1" applyFill="1" applyBorder="1" applyAlignment="1">
      <alignment horizontal="justify" vertical="center" wrapText="1"/>
    </xf>
    <xf numFmtId="0" fontId="39" fillId="2" borderId="63" xfId="0" applyFont="1" applyFill="1" applyBorder="1" applyAlignment="1">
      <alignment horizontal="justify" vertical="center" wrapText="1"/>
    </xf>
    <xf numFmtId="0" fontId="42" fillId="2" borderId="8" xfId="0" applyFont="1" applyFill="1" applyBorder="1" applyAlignment="1">
      <alignment horizontal="center" vertical="center" wrapText="1"/>
    </xf>
    <xf numFmtId="0" fontId="42" fillId="2" borderId="11" xfId="0" applyFont="1" applyFill="1" applyBorder="1" applyAlignment="1">
      <alignment horizontal="center" vertical="center"/>
    </xf>
    <xf numFmtId="14" fontId="42" fillId="2" borderId="46" xfId="0" applyNumberFormat="1" applyFont="1" applyFill="1" applyBorder="1" applyAlignment="1">
      <alignment horizontal="center" vertical="center" wrapText="1"/>
    </xf>
    <xf numFmtId="14" fontId="42" fillId="2" borderId="64" xfId="0" applyNumberFormat="1" applyFont="1" applyFill="1" applyBorder="1" applyAlignment="1">
      <alignment horizontal="center" vertical="center" wrapText="1"/>
    </xf>
    <xf numFmtId="0" fontId="40" fillId="0" borderId="18" xfId="1" applyFont="1" applyFill="1" applyBorder="1" applyAlignment="1" applyProtection="1">
      <alignment horizontal="left" vertical="center" wrapText="1"/>
      <protection locked="0"/>
    </xf>
    <xf numFmtId="14" fontId="38" fillId="0" borderId="42" xfId="0" applyNumberFormat="1" applyFont="1" applyFill="1" applyBorder="1" applyAlignment="1">
      <alignment horizontal="center" vertical="center" wrapText="1"/>
    </xf>
    <xf numFmtId="0" fontId="31" fillId="4" borderId="42" xfId="0" applyFont="1" applyFill="1" applyBorder="1" applyAlignment="1">
      <alignment vertical="center" wrapText="1"/>
    </xf>
    <xf numFmtId="0" fontId="39" fillId="2" borderId="5" xfId="0" applyFont="1" applyFill="1" applyBorder="1" applyAlignment="1">
      <alignment horizontal="left" vertical="center" wrapText="1"/>
    </xf>
    <xf numFmtId="0" fontId="39" fillId="2" borderId="24" xfId="0" applyFont="1" applyFill="1" applyBorder="1" applyAlignment="1">
      <alignment horizontal="left" vertical="center" wrapText="1"/>
    </xf>
    <xf numFmtId="14" fontId="38" fillId="0" borderId="17" xfId="0" applyNumberFormat="1" applyFont="1" applyFill="1" applyBorder="1" applyAlignment="1">
      <alignment horizontal="center" vertical="center" wrapText="1"/>
    </xf>
    <xf numFmtId="0" fontId="31" fillId="4" borderId="66" xfId="0" applyFont="1" applyFill="1" applyBorder="1" applyAlignment="1">
      <alignment vertical="center" wrapText="1"/>
    </xf>
    <xf numFmtId="0" fontId="31" fillId="4" borderId="67" xfId="0" applyFont="1" applyFill="1" applyBorder="1" applyAlignment="1">
      <alignment vertical="center" wrapText="1"/>
    </xf>
    <xf numFmtId="0" fontId="35" fillId="4" borderId="67" xfId="0" applyFont="1" applyFill="1" applyBorder="1" applyAlignment="1">
      <alignment horizontal="center" vertical="center" wrapText="1"/>
    </xf>
    <xf numFmtId="0" fontId="31" fillId="4" borderId="68" xfId="0" applyFont="1" applyFill="1" applyBorder="1" applyAlignment="1">
      <alignment vertical="center" wrapText="1"/>
    </xf>
    <xf numFmtId="0" fontId="31" fillId="2" borderId="42" xfId="0" applyFont="1" applyFill="1" applyBorder="1" applyAlignment="1">
      <alignment horizontal="left" vertical="center" wrapText="1"/>
    </xf>
    <xf numFmtId="0" fontId="31" fillId="2" borderId="13" xfId="0" applyFont="1" applyFill="1" applyBorder="1" applyAlignment="1">
      <alignment horizontal="center" vertical="center" wrapText="1"/>
    </xf>
    <xf numFmtId="0" fontId="31" fillId="2" borderId="17" xfId="0" applyFont="1" applyFill="1" applyBorder="1" applyAlignment="1">
      <alignment horizontal="center" vertical="center"/>
    </xf>
    <xf numFmtId="0" fontId="31" fillId="2" borderId="72" xfId="0" applyFont="1" applyFill="1" applyBorder="1" applyAlignment="1">
      <alignment horizontal="center" vertical="center"/>
    </xf>
    <xf numFmtId="0" fontId="31" fillId="2" borderId="73" xfId="0" applyFont="1" applyFill="1" applyBorder="1" applyAlignment="1">
      <alignment horizontal="center" vertical="center"/>
    </xf>
    <xf numFmtId="0" fontId="39" fillId="2" borderId="66" xfId="0" applyFont="1" applyFill="1" applyBorder="1" applyAlignment="1">
      <alignment horizontal="left" vertical="center" wrapText="1"/>
    </xf>
    <xf numFmtId="0" fontId="38" fillId="2" borderId="67" xfId="0" applyFont="1" applyFill="1" applyBorder="1" applyAlignment="1">
      <alignment horizontal="center" vertical="center" wrapText="1"/>
    </xf>
    <xf numFmtId="0" fontId="38" fillId="2" borderId="67" xfId="0" applyFont="1" applyFill="1" applyBorder="1" applyAlignment="1">
      <alignment horizontal="center" vertical="center"/>
    </xf>
    <xf numFmtId="0" fontId="38" fillId="2" borderId="70" xfId="0" applyFont="1" applyFill="1" applyBorder="1" applyAlignment="1">
      <alignment horizontal="center" vertical="center"/>
    </xf>
    <xf numFmtId="0" fontId="39" fillId="2" borderId="59" xfId="0" applyFont="1" applyFill="1" applyBorder="1" applyAlignment="1">
      <alignment horizontal="center" vertical="center" wrapText="1"/>
    </xf>
    <xf numFmtId="14" fontId="38" fillId="13" borderId="71" xfId="0" applyNumberFormat="1" applyFont="1" applyFill="1" applyBorder="1" applyAlignment="1">
      <alignment horizontal="center" vertical="center" wrapText="1"/>
    </xf>
    <xf numFmtId="14" fontId="38" fillId="13" borderId="67" xfId="0" applyNumberFormat="1" applyFont="1" applyFill="1" applyBorder="1" applyAlignment="1">
      <alignment horizontal="center" vertical="center" wrapText="1"/>
    </xf>
    <xf numFmtId="14" fontId="38" fillId="15" borderId="67" xfId="0" applyNumberFormat="1" applyFont="1" applyFill="1" applyBorder="1" applyAlignment="1">
      <alignment horizontal="center" vertical="center" wrapText="1"/>
    </xf>
    <xf numFmtId="14" fontId="38" fillId="0" borderId="67" xfId="0" applyNumberFormat="1" applyFont="1" applyFill="1" applyBorder="1" applyAlignment="1">
      <alignment horizontal="center" vertical="center" wrapText="1"/>
    </xf>
    <xf numFmtId="14" fontId="38" fillId="0" borderId="68" xfId="0" applyNumberFormat="1" applyFont="1" applyFill="1" applyBorder="1" applyAlignment="1">
      <alignment horizontal="center" vertical="center" wrapText="1"/>
    </xf>
    <xf numFmtId="0" fontId="39" fillId="2" borderId="46" xfId="0" applyFont="1" applyFill="1" applyBorder="1" applyAlignment="1">
      <alignment horizontal="justify" vertical="center" wrapText="1"/>
    </xf>
    <xf numFmtId="14" fontId="39" fillId="2" borderId="46" xfId="0" applyNumberFormat="1" applyFont="1" applyFill="1" applyBorder="1" applyAlignment="1">
      <alignment horizontal="center" vertical="center" wrapText="1"/>
    </xf>
    <xf numFmtId="14" fontId="38" fillId="13" borderId="51" xfId="0" applyNumberFormat="1" applyFont="1" applyFill="1" applyBorder="1" applyAlignment="1">
      <alignment horizontal="center" vertical="center" wrapText="1"/>
    </xf>
    <xf numFmtId="14" fontId="38" fillId="0" borderId="52" xfId="0" applyNumberFormat="1" applyFont="1" applyFill="1" applyBorder="1" applyAlignment="1">
      <alignment horizontal="center" vertical="center" wrapText="1"/>
    </xf>
    <xf numFmtId="14" fontId="38" fillId="0" borderId="53" xfId="0" applyNumberFormat="1" applyFont="1" applyFill="1" applyBorder="1" applyAlignment="1">
      <alignment horizontal="center" vertical="center" wrapText="1"/>
    </xf>
    <xf numFmtId="14" fontId="38" fillId="13" borderId="57" xfId="0" applyNumberFormat="1" applyFont="1" applyFill="1" applyBorder="1" applyAlignment="1">
      <alignment horizontal="center" vertical="center" wrapText="1"/>
    </xf>
    <xf numFmtId="14" fontId="38" fillId="0" borderId="58" xfId="0" applyNumberFormat="1" applyFont="1" applyFill="1" applyBorder="1" applyAlignment="1">
      <alignment horizontal="center" vertical="center" wrapText="1"/>
    </xf>
    <xf numFmtId="14" fontId="38" fillId="0" borderId="57" xfId="0" applyNumberFormat="1" applyFont="1" applyFill="1" applyBorder="1" applyAlignment="1">
      <alignment horizontal="center" vertical="center"/>
    </xf>
    <xf numFmtId="14" fontId="38" fillId="0" borderId="2" xfId="0" applyNumberFormat="1" applyFont="1" applyFill="1" applyBorder="1" applyAlignment="1">
      <alignment horizontal="center" vertical="center"/>
    </xf>
    <xf numFmtId="14" fontId="38" fillId="0" borderId="58" xfId="0" applyNumberFormat="1" applyFont="1" applyFill="1" applyBorder="1" applyAlignment="1">
      <alignment horizontal="center" vertical="center"/>
    </xf>
    <xf numFmtId="14" fontId="38" fillId="0" borderId="57" xfId="0" applyNumberFormat="1" applyFont="1" applyFill="1" applyBorder="1" applyAlignment="1">
      <alignment horizontal="center" vertical="center" wrapText="1"/>
    </xf>
    <xf numFmtId="0" fontId="38" fillId="2" borderId="13" xfId="0" applyFont="1" applyFill="1" applyBorder="1" applyAlignment="1">
      <alignment horizontal="left" vertical="center" wrapText="1"/>
    </xf>
    <xf numFmtId="0" fontId="38" fillId="2" borderId="1" xfId="0" applyFont="1" applyFill="1" applyBorder="1" applyAlignment="1">
      <alignment horizontal="left" vertical="center" wrapText="1"/>
    </xf>
    <xf numFmtId="0" fontId="38" fillId="2" borderId="5" xfId="0" applyFont="1" applyFill="1" applyBorder="1" applyAlignment="1">
      <alignment horizontal="center" vertical="center"/>
    </xf>
    <xf numFmtId="0" fontId="38" fillId="2" borderId="24" xfId="0" applyFont="1" applyFill="1" applyBorder="1" applyAlignment="1">
      <alignment horizontal="center" vertical="center"/>
    </xf>
    <xf numFmtId="0" fontId="38" fillId="2" borderId="3" xfId="0" applyFont="1" applyFill="1" applyBorder="1" applyAlignment="1">
      <alignment horizontal="center" vertical="center"/>
    </xf>
    <xf numFmtId="14" fontId="38" fillId="13" borderId="54" xfId="0" applyNumberFormat="1" applyFont="1" applyFill="1" applyBorder="1" applyAlignment="1">
      <alignment horizontal="center" vertical="center" wrapText="1"/>
    </xf>
    <xf numFmtId="14" fontId="38" fillId="13" borderId="55" xfId="0" applyNumberFormat="1" applyFont="1" applyFill="1" applyBorder="1" applyAlignment="1">
      <alignment horizontal="center" vertical="center" wrapText="1"/>
    </xf>
    <xf numFmtId="14" fontId="38" fillId="0" borderId="56" xfId="0" applyNumberFormat="1" applyFont="1" applyFill="1" applyBorder="1" applyAlignment="1">
      <alignment horizontal="center" vertical="center" wrapText="1"/>
    </xf>
    <xf numFmtId="0" fontId="38" fillId="4" borderId="48" xfId="0" applyFont="1" applyFill="1" applyBorder="1" applyAlignment="1">
      <alignment vertical="center" wrapText="1"/>
    </xf>
    <xf numFmtId="0" fontId="38" fillId="4" borderId="49" xfId="0" applyFont="1" applyFill="1" applyBorder="1" applyAlignment="1">
      <alignment vertical="center" wrapText="1"/>
    </xf>
    <xf numFmtId="0" fontId="39" fillId="4" borderId="49" xfId="0" applyFont="1" applyFill="1" applyBorder="1" applyAlignment="1">
      <alignment horizontal="center" vertical="center" wrapText="1"/>
    </xf>
    <xf numFmtId="0" fontId="38" fillId="2" borderId="6"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38" fillId="5" borderId="48" xfId="0" applyFont="1" applyFill="1" applyBorder="1" applyAlignment="1">
      <alignment vertical="center" wrapText="1"/>
    </xf>
    <xf numFmtId="0" fontId="38" fillId="5" borderId="49" xfId="0" applyFont="1" applyFill="1" applyBorder="1" applyAlignment="1">
      <alignment vertical="center" wrapText="1"/>
    </xf>
    <xf numFmtId="0" fontId="39" fillId="5" borderId="49" xfId="0" applyFont="1" applyFill="1" applyBorder="1" applyAlignment="1">
      <alignment horizontal="center" vertical="center" wrapText="1"/>
    </xf>
    <xf numFmtId="0" fontId="39" fillId="2" borderId="51" xfId="0" applyFont="1" applyFill="1" applyBorder="1" applyAlignment="1">
      <alignment horizontal="left" vertical="center" wrapText="1"/>
    </xf>
    <xf numFmtId="0" fontId="38" fillId="2" borderId="52" xfId="0" applyFont="1" applyFill="1" applyBorder="1" applyAlignment="1">
      <alignment horizontal="left" vertical="center" wrapText="1"/>
    </xf>
    <xf numFmtId="0" fontId="38" fillId="2" borderId="52" xfId="0" applyFont="1" applyFill="1" applyBorder="1" applyAlignment="1">
      <alignment horizontal="center" vertical="center"/>
    </xf>
    <xf numFmtId="14" fontId="39" fillId="2" borderId="52" xfId="0" applyNumberFormat="1" applyFont="1" applyFill="1" applyBorder="1" applyAlignment="1">
      <alignment horizontal="center" vertical="center" wrapText="1"/>
    </xf>
    <xf numFmtId="14" fontId="38" fillId="13" borderId="52" xfId="0" applyNumberFormat="1" applyFont="1" applyFill="1" applyBorder="1" applyAlignment="1">
      <alignment horizontal="center" vertical="center" wrapText="1"/>
    </xf>
    <xf numFmtId="0" fontId="39" fillId="2" borderId="54" xfId="0" applyFont="1" applyFill="1" applyBorder="1" applyAlignment="1">
      <alignment horizontal="left" vertical="center" wrapText="1"/>
    </xf>
    <xf numFmtId="0" fontId="38" fillId="2" borderId="55" xfId="0" applyFont="1" applyFill="1" applyBorder="1" applyAlignment="1">
      <alignment horizontal="left" vertical="center" wrapText="1"/>
    </xf>
    <xf numFmtId="0" fontId="38" fillId="2" borderId="55" xfId="0" applyFont="1" applyFill="1" applyBorder="1" applyAlignment="1">
      <alignment horizontal="center" vertical="center"/>
    </xf>
    <xf numFmtId="14" fontId="39" fillId="2" borderId="55" xfId="0" applyNumberFormat="1" applyFont="1" applyFill="1" applyBorder="1" applyAlignment="1">
      <alignment horizontal="center" vertical="center" wrapText="1"/>
    </xf>
    <xf numFmtId="0" fontId="38" fillId="4" borderId="50" xfId="0" applyFont="1" applyFill="1" applyBorder="1" applyAlignment="1">
      <alignment vertical="center" wrapText="1"/>
    </xf>
    <xf numFmtId="0" fontId="38" fillId="2" borderId="18" xfId="0" applyFont="1" applyFill="1" applyBorder="1" applyAlignment="1">
      <alignment horizontal="left" vertical="center" wrapText="1"/>
    </xf>
    <xf numFmtId="0" fontId="38" fillId="2" borderId="42" xfId="0" applyFont="1" applyFill="1" applyBorder="1" applyAlignment="1">
      <alignment horizontal="left" vertical="center" wrapText="1"/>
    </xf>
    <xf numFmtId="0" fontId="39" fillId="2" borderId="74" xfId="0" applyFont="1" applyFill="1" applyBorder="1" applyAlignment="1">
      <alignment horizontal="left" vertical="center" wrapText="1"/>
    </xf>
    <xf numFmtId="0" fontId="39" fillId="2" borderId="75" xfId="0" applyFont="1" applyFill="1" applyBorder="1" applyAlignment="1">
      <alignment horizontal="left" vertical="center" wrapText="1"/>
    </xf>
    <xf numFmtId="0" fontId="38" fillId="2" borderId="16" xfId="0" applyFont="1" applyFill="1" applyBorder="1" applyAlignment="1">
      <alignment horizontal="left" vertical="center" wrapText="1"/>
    </xf>
    <xf numFmtId="0" fontId="38" fillId="2" borderId="78" xfId="0" applyFont="1" applyFill="1" applyBorder="1" applyAlignment="1">
      <alignment horizontal="left" vertical="center" wrapText="1"/>
    </xf>
    <xf numFmtId="0" fontId="39" fillId="2" borderId="74" xfId="0" applyFont="1" applyFill="1" applyBorder="1" applyAlignment="1">
      <alignment horizontal="center" vertical="center" wrapText="1"/>
    </xf>
    <xf numFmtId="0" fontId="39" fillId="2" borderId="75" xfId="0" applyFont="1" applyFill="1" applyBorder="1" applyAlignment="1">
      <alignment horizontal="center" vertical="center" wrapText="1"/>
    </xf>
    <xf numFmtId="14" fontId="39" fillId="2" borderId="75" xfId="0" applyNumberFormat="1" applyFont="1" applyFill="1" applyBorder="1" applyAlignment="1">
      <alignment horizontal="center" vertical="center" wrapText="1"/>
    </xf>
    <xf numFmtId="14" fontId="39" fillId="2" borderId="76" xfId="0" applyNumberFormat="1" applyFont="1" applyFill="1" applyBorder="1" applyAlignment="1">
      <alignment horizontal="center" vertical="center" wrapText="1"/>
    </xf>
    <xf numFmtId="0" fontId="39" fillId="2" borderId="87" xfId="0" applyFont="1" applyFill="1" applyBorder="1" applyAlignment="1">
      <alignment horizontal="left" vertical="center" wrapText="1"/>
    </xf>
    <xf numFmtId="0" fontId="38" fillId="2" borderId="17" xfId="0" applyFont="1" applyFill="1" applyBorder="1" applyAlignment="1">
      <alignment horizontal="left" vertical="center" wrapText="1"/>
    </xf>
    <xf numFmtId="0" fontId="38" fillId="2" borderId="15" xfId="0" applyFont="1" applyFill="1" applyBorder="1" applyAlignment="1">
      <alignment horizontal="left" vertical="center" wrapText="1"/>
    </xf>
    <xf numFmtId="0" fontId="39" fillId="2" borderId="87" xfId="0" applyFont="1" applyFill="1" applyBorder="1" applyAlignment="1">
      <alignment horizontal="center" vertical="center" wrapText="1"/>
    </xf>
    <xf numFmtId="14" fontId="39" fillId="2" borderId="87" xfId="0" applyNumberFormat="1" applyFont="1" applyFill="1" applyBorder="1" applyAlignment="1">
      <alignment horizontal="center" vertical="center" wrapText="1"/>
    </xf>
    <xf numFmtId="0" fontId="38" fillId="2" borderId="51" xfId="0" applyFont="1" applyFill="1" applyBorder="1" applyAlignment="1">
      <alignment horizontal="left" vertical="center" wrapText="1"/>
    </xf>
    <xf numFmtId="0" fontId="39" fillId="2" borderId="52" xfId="0" applyFont="1" applyFill="1" applyBorder="1" applyAlignment="1">
      <alignment horizontal="center" vertical="center" wrapText="1"/>
    </xf>
    <xf numFmtId="0" fontId="38" fillId="2" borderId="54" xfId="0" applyFont="1" applyFill="1" applyBorder="1" applyAlignment="1">
      <alignment horizontal="left" vertical="center" wrapText="1"/>
    </xf>
    <xf numFmtId="0" fontId="39" fillId="2" borderId="55" xfId="0" applyFont="1" applyFill="1" applyBorder="1" applyAlignment="1">
      <alignment horizontal="center" vertical="center" wrapText="1"/>
    </xf>
    <xf numFmtId="0" fontId="38" fillId="5" borderId="50" xfId="0" applyFont="1" applyFill="1" applyBorder="1" applyAlignment="1">
      <alignment vertical="center" wrapText="1"/>
    </xf>
    <xf numFmtId="0" fontId="31" fillId="2" borderId="72" xfId="0" applyFont="1" applyFill="1" applyBorder="1" applyAlignment="1">
      <alignment horizontal="center" vertical="center" wrapText="1"/>
    </xf>
    <xf numFmtId="0" fontId="31" fillId="2" borderId="73" xfId="0" applyFont="1" applyFill="1" applyBorder="1" applyAlignment="1">
      <alignment horizontal="center" vertical="center" wrapText="1"/>
    </xf>
    <xf numFmtId="14" fontId="38" fillId="16" borderId="53" xfId="0" applyNumberFormat="1" applyFont="1" applyFill="1" applyBorder="1" applyAlignment="1">
      <alignment horizontal="center" vertical="center" wrapText="1"/>
    </xf>
    <xf numFmtId="14" fontId="38" fillId="16" borderId="56" xfId="0" applyNumberFormat="1" applyFont="1" applyFill="1" applyBorder="1" applyAlignment="1">
      <alignment horizontal="center" vertical="center" wrapText="1"/>
    </xf>
    <xf numFmtId="0" fontId="39" fillId="2" borderId="74" xfId="0" applyFont="1" applyFill="1" applyBorder="1" applyAlignment="1">
      <alignment horizontal="justify" vertical="center" wrapText="1"/>
    </xf>
    <xf numFmtId="0" fontId="38" fillId="2" borderId="72" xfId="0" applyFont="1" applyFill="1" applyBorder="1" applyAlignment="1">
      <alignment horizontal="center" vertical="center"/>
    </xf>
    <xf numFmtId="0" fontId="38" fillId="2" borderId="77" xfId="0" applyFont="1" applyFill="1" applyBorder="1" applyAlignment="1">
      <alignment horizontal="center" vertical="center"/>
    </xf>
    <xf numFmtId="14" fontId="39" fillId="2" borderId="74" xfId="0" applyNumberFormat="1" applyFont="1" applyFill="1" applyBorder="1" applyAlignment="1">
      <alignment horizontal="center" vertical="center" wrapText="1"/>
    </xf>
    <xf numFmtId="14" fontId="38" fillId="0" borderId="51" xfId="0" applyNumberFormat="1" applyFont="1" applyFill="1" applyBorder="1" applyAlignment="1">
      <alignment horizontal="center" vertical="center" wrapText="1"/>
    </xf>
    <xf numFmtId="0" fontId="39" fillId="2" borderId="75" xfId="0" applyFont="1" applyFill="1" applyBorder="1" applyAlignment="1">
      <alignment horizontal="justify" vertical="center" wrapText="1"/>
    </xf>
    <xf numFmtId="0" fontId="38" fillId="2" borderId="42"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78" xfId="0" applyFont="1" applyFill="1" applyBorder="1" applyAlignment="1">
      <alignment horizontal="center" vertical="center"/>
    </xf>
    <xf numFmtId="0" fontId="38" fillId="2" borderId="2" xfId="0" applyFont="1" applyFill="1" applyBorder="1" applyAlignment="1">
      <alignment horizontal="center" vertical="center" wrapText="1"/>
    </xf>
    <xf numFmtId="0" fontId="39" fillId="2" borderId="76" xfId="0" applyFont="1" applyFill="1" applyBorder="1" applyAlignment="1">
      <alignment horizontal="justify" vertical="center" wrapText="1"/>
    </xf>
    <xf numFmtId="0" fontId="38" fillId="2" borderId="73" xfId="0" applyFont="1" applyFill="1" applyBorder="1" applyAlignment="1">
      <alignment horizontal="center" vertical="center"/>
    </xf>
    <xf numFmtId="0" fontId="38" fillId="2" borderId="55" xfId="0" applyFont="1" applyFill="1" applyBorder="1" applyAlignment="1">
      <alignment horizontal="center" vertical="center" wrapText="1"/>
    </xf>
    <xf numFmtId="0" fontId="38" fillId="2" borderId="79" xfId="0" applyFont="1" applyFill="1" applyBorder="1" applyAlignment="1">
      <alignment horizontal="center" vertical="center"/>
    </xf>
    <xf numFmtId="14" fontId="38" fillId="0" borderId="54" xfId="0" applyNumberFormat="1" applyFont="1" applyFill="1" applyBorder="1" applyAlignment="1">
      <alignment horizontal="center" vertical="center" wrapText="1"/>
    </xf>
    <xf numFmtId="14" fontId="38" fillId="15" borderId="55" xfId="0" applyNumberFormat="1" applyFont="1" applyFill="1" applyBorder="1" applyAlignment="1">
      <alignment horizontal="center" vertical="center" wrapText="1"/>
    </xf>
    <xf numFmtId="0" fontId="14" fillId="2" borderId="0" xfId="0" applyFont="1" applyFill="1" applyBorder="1"/>
    <xf numFmtId="0" fontId="35" fillId="2" borderId="21" xfId="0" applyFont="1" applyFill="1" applyBorder="1" applyAlignment="1">
      <alignment wrapText="1"/>
    </xf>
    <xf numFmtId="0" fontId="35" fillId="2" borderId="0" xfId="0" applyFont="1" applyFill="1" applyBorder="1" applyAlignment="1">
      <alignment horizontal="justify" vertical="center" wrapText="1"/>
    </xf>
    <xf numFmtId="0" fontId="14" fillId="2" borderId="0" xfId="0" applyFont="1" applyFill="1" applyBorder="1" applyAlignment="1">
      <alignment wrapText="1"/>
    </xf>
    <xf numFmtId="0" fontId="31" fillId="2" borderId="0" xfId="0" applyFont="1" applyFill="1" applyBorder="1" applyAlignment="1">
      <alignment horizontal="center" vertical="center"/>
    </xf>
    <xf numFmtId="14" fontId="31" fillId="2" borderId="0" xfId="0" applyNumberFormat="1" applyFont="1" applyFill="1" applyBorder="1" applyAlignment="1">
      <alignment horizontal="center" vertical="center" wrapText="1"/>
    </xf>
    <xf numFmtId="0" fontId="31" fillId="2" borderId="0" xfId="0" applyFont="1" applyFill="1" applyBorder="1" applyAlignment="1">
      <alignment horizontal="left" vertical="center" wrapText="1"/>
    </xf>
    <xf numFmtId="0" fontId="14" fillId="2" borderId="0" xfId="0" applyFont="1" applyFill="1" applyBorder="1" applyAlignment="1">
      <alignment horizontal="center" vertical="center"/>
    </xf>
    <xf numFmtId="14" fontId="39" fillId="2" borderId="2" xfId="0" applyNumberFormat="1" applyFont="1" applyFill="1" applyBorder="1" applyAlignment="1">
      <alignment horizontal="center" vertical="center"/>
    </xf>
    <xf numFmtId="0" fontId="39" fillId="2" borderId="2" xfId="0" applyFont="1" applyFill="1" applyBorder="1" applyAlignment="1">
      <alignment horizontal="center" vertical="center"/>
    </xf>
    <xf numFmtId="0" fontId="39" fillId="2" borderId="2" xfId="0" applyFont="1" applyFill="1" applyBorder="1" applyAlignment="1">
      <alignment horizontal="center" vertical="center" wrapText="1"/>
    </xf>
    <xf numFmtId="14" fontId="39" fillId="2" borderId="2" xfId="0" applyNumberFormat="1" applyFont="1" applyFill="1" applyBorder="1" applyAlignment="1">
      <alignment horizontal="center" vertical="center" wrapText="1"/>
    </xf>
    <xf numFmtId="0" fontId="38" fillId="0" borderId="2" xfId="0" applyFont="1" applyFill="1" applyBorder="1" applyAlignment="1">
      <alignment vertical="center"/>
    </xf>
    <xf numFmtId="0" fontId="38" fillId="0" borderId="2" xfId="0" applyFont="1" applyBorder="1" applyAlignment="1">
      <alignment vertical="center"/>
    </xf>
    <xf numFmtId="14" fontId="39" fillId="2" borderId="52" xfId="0" applyNumberFormat="1" applyFont="1" applyFill="1" applyBorder="1" applyAlignment="1">
      <alignment horizontal="center" vertical="center"/>
    </xf>
    <xf numFmtId="0" fontId="39" fillId="2" borderId="57" xfId="0" applyFont="1" applyFill="1" applyBorder="1" applyAlignment="1">
      <alignment horizontal="left" vertical="center" wrapText="1"/>
    </xf>
    <xf numFmtId="0" fontId="42" fillId="2" borderId="57" xfId="0" applyFont="1" applyFill="1" applyBorder="1" applyAlignment="1">
      <alignment horizontal="left" vertical="center" wrapText="1"/>
    </xf>
    <xf numFmtId="0" fontId="39" fillId="2" borderId="55" xfId="0" applyFont="1" applyFill="1" applyBorder="1" applyAlignment="1">
      <alignment horizontal="center" vertical="center"/>
    </xf>
    <xf numFmtId="14" fontId="38" fillId="0" borderId="55" xfId="0" applyNumberFormat="1" applyFont="1" applyFill="1" applyBorder="1" applyAlignment="1">
      <alignment horizontal="center" wrapText="1"/>
    </xf>
    <xf numFmtId="14" fontId="38" fillId="0" borderId="56" xfId="0" applyNumberFormat="1" applyFont="1" applyFill="1" applyBorder="1" applyAlignment="1">
      <alignment horizontal="center" wrapText="1"/>
    </xf>
    <xf numFmtId="0" fontId="43" fillId="2" borderId="57" xfId="0" applyFont="1" applyFill="1" applyBorder="1" applyAlignment="1">
      <alignment horizontal="left" vertical="center" wrapText="1"/>
    </xf>
    <xf numFmtId="14" fontId="43" fillId="2" borderId="2" xfId="0" applyNumberFormat="1" applyFont="1" applyFill="1" applyBorder="1" applyAlignment="1">
      <alignment horizontal="center" vertical="center" wrapText="1"/>
    </xf>
    <xf numFmtId="0" fontId="43" fillId="2" borderId="47" xfId="0" applyFont="1" applyFill="1" applyBorder="1" applyAlignment="1">
      <alignment horizontal="justify" vertical="center" wrapText="1"/>
    </xf>
    <xf numFmtId="0" fontId="31" fillId="4" borderId="91" xfId="0" applyFont="1" applyFill="1" applyBorder="1" applyAlignment="1">
      <alignment vertical="center" wrapText="1"/>
    </xf>
    <xf numFmtId="0" fontId="31" fillId="4" borderId="91" xfId="0" applyFont="1" applyFill="1" applyBorder="1" applyAlignment="1">
      <alignment horizontal="justify" vertical="center" wrapText="1"/>
    </xf>
    <xf numFmtId="0" fontId="31" fillId="4" borderId="92" xfId="0" applyFont="1" applyFill="1" applyBorder="1" applyAlignment="1">
      <alignment vertical="center" wrapText="1"/>
    </xf>
    <xf numFmtId="0" fontId="31" fillId="2" borderId="89" xfId="0" applyFont="1" applyFill="1" applyBorder="1" applyAlignment="1">
      <alignment horizontal="center" vertical="center"/>
    </xf>
    <xf numFmtId="14" fontId="31" fillId="2" borderId="89" xfId="0" applyNumberFormat="1" applyFont="1" applyFill="1" applyBorder="1" applyAlignment="1">
      <alignment horizontal="center" vertical="center" wrapText="1"/>
    </xf>
    <xf numFmtId="0" fontId="35" fillId="2" borderId="89" xfId="0" applyFont="1" applyFill="1" applyBorder="1" applyAlignment="1">
      <alignment horizontal="justify" vertical="center" wrapText="1"/>
    </xf>
    <xf numFmtId="0" fontId="31" fillId="2" borderId="90" xfId="0" applyFont="1" applyFill="1" applyBorder="1" applyAlignment="1">
      <alignment horizontal="center" vertical="center"/>
    </xf>
    <xf numFmtId="0" fontId="40" fillId="15" borderId="2" xfId="0" applyFont="1" applyFill="1" applyBorder="1" applyAlignment="1">
      <alignment horizontal="center" vertical="center"/>
    </xf>
    <xf numFmtId="14" fontId="38" fillId="20" borderId="2" xfId="0" applyNumberFormat="1" applyFont="1" applyFill="1" applyBorder="1" applyAlignment="1">
      <alignment horizontal="center" vertical="center" wrapText="1"/>
    </xf>
    <xf numFmtId="14" fontId="41" fillId="20" borderId="14" xfId="0" applyNumberFormat="1" applyFont="1" applyFill="1" applyBorder="1" applyAlignment="1">
      <alignment horizontal="center" vertical="center" wrapText="1"/>
    </xf>
    <xf numFmtId="14" fontId="38" fillId="20" borderId="67" xfId="0" applyNumberFormat="1" applyFont="1" applyFill="1" applyBorder="1" applyAlignment="1">
      <alignment horizontal="center" vertical="center" wrapText="1"/>
    </xf>
    <xf numFmtId="14" fontId="38" fillId="20" borderId="55" xfId="0" applyNumberFormat="1" applyFont="1" applyFill="1" applyBorder="1" applyAlignment="1">
      <alignment horizontal="center" vertical="center" wrapText="1"/>
    </xf>
    <xf numFmtId="14" fontId="40" fillId="15" borderId="14" xfId="0" applyNumberFormat="1" applyFont="1" applyFill="1" applyBorder="1" applyAlignment="1">
      <alignment horizontal="center" vertical="center" wrapText="1"/>
    </xf>
    <xf numFmtId="0" fontId="38" fillId="13" borderId="0" xfId="0" applyFont="1" applyFill="1"/>
    <xf numFmtId="0" fontId="38" fillId="12" borderId="0" xfId="0" applyFont="1" applyFill="1"/>
    <xf numFmtId="0" fontId="38" fillId="15" borderId="0" xfId="0" applyFont="1" applyFill="1"/>
    <xf numFmtId="0" fontId="38" fillId="20" borderId="0" xfId="0" applyFont="1" applyFill="1"/>
    <xf numFmtId="14" fontId="43" fillId="0" borderId="58" xfId="0" applyNumberFormat="1" applyFont="1" applyFill="1" applyBorder="1" applyAlignment="1">
      <alignment horizontal="center" vertical="center" wrapText="1"/>
    </xf>
    <xf numFmtId="0" fontId="40" fillId="2" borderId="13" xfId="0" applyFont="1" applyFill="1" applyBorder="1" applyAlignment="1">
      <alignment horizontal="center" vertical="center"/>
    </xf>
    <xf numFmtId="0" fontId="40" fillId="2" borderId="1" xfId="0"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1" xfId="0" applyFont="1" applyFill="1" applyBorder="1" applyAlignment="1">
      <alignment horizontal="center" vertical="center"/>
    </xf>
    <xf numFmtId="0" fontId="44" fillId="0" borderId="0" xfId="0" applyFont="1"/>
    <xf numFmtId="0" fontId="44" fillId="0" borderId="0" xfId="0" applyFont="1" applyFill="1"/>
    <xf numFmtId="0" fontId="47" fillId="0" borderId="4" xfId="0" applyFont="1" applyFill="1" applyBorder="1" applyAlignment="1">
      <alignment horizontal="center" vertical="center" wrapText="1"/>
    </xf>
    <xf numFmtId="0" fontId="47" fillId="0" borderId="7" xfId="0" applyFont="1" applyFill="1" applyBorder="1" applyAlignment="1">
      <alignment vertical="center" wrapText="1"/>
    </xf>
    <xf numFmtId="14" fontId="45" fillId="0" borderId="0" xfId="0" applyNumberFormat="1" applyFont="1"/>
    <xf numFmtId="0" fontId="45" fillId="0" borderId="0" xfId="0" applyFont="1"/>
    <xf numFmtId="0" fontId="48" fillId="0" borderId="0" xfId="0" applyFont="1"/>
    <xf numFmtId="0" fontId="44" fillId="0" borderId="0" xfId="0" applyFont="1" applyBorder="1"/>
    <xf numFmtId="0" fontId="47"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justify" vertical="center" wrapText="1"/>
    </xf>
    <xf numFmtId="0" fontId="44" fillId="0" borderId="0" xfId="0" applyFont="1" applyAlignment="1">
      <alignment horizontal="center" vertical="center"/>
    </xf>
    <xf numFmtId="0" fontId="45" fillId="0" borderId="2" xfId="0" applyFont="1" applyFill="1" applyBorder="1" applyAlignment="1">
      <alignment horizontal="center" vertical="center" wrapText="1"/>
    </xf>
    <xf numFmtId="0" fontId="45" fillId="0" borderId="2" xfId="0" applyFont="1" applyFill="1" applyBorder="1" applyAlignment="1">
      <alignment horizontal="center" vertical="center"/>
    </xf>
    <xf numFmtId="14" fontId="45" fillId="0" borderId="2"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4" fontId="44" fillId="0" borderId="2" xfId="0" applyNumberFormat="1" applyFont="1" applyFill="1" applyBorder="1" applyAlignment="1">
      <alignment horizontal="center" vertical="center"/>
    </xf>
    <xf numFmtId="0" fontId="44" fillId="0" borderId="2" xfId="0" applyFont="1" applyFill="1" applyBorder="1" applyAlignment="1">
      <alignment horizontal="center" vertical="center" wrapText="1"/>
    </xf>
    <xf numFmtId="14" fontId="44" fillId="0" borderId="2" xfId="0" applyNumberFormat="1" applyFont="1" applyFill="1" applyBorder="1" applyAlignment="1">
      <alignment horizontal="center" vertical="center" wrapText="1"/>
    </xf>
    <xf numFmtId="14" fontId="45" fillId="0" borderId="2" xfId="0" applyNumberFormat="1" applyFont="1" applyFill="1" applyBorder="1" applyAlignment="1">
      <alignment horizontal="center" vertical="center"/>
    </xf>
    <xf numFmtId="14" fontId="49" fillId="0" borderId="2" xfId="0" applyNumberFormat="1" applyFont="1" applyFill="1" applyBorder="1" applyAlignment="1">
      <alignment horizontal="center" vertical="center" wrapText="1"/>
    </xf>
    <xf numFmtId="14" fontId="44" fillId="0" borderId="6" xfId="0" applyNumberFormat="1" applyFont="1" applyFill="1" applyBorder="1" applyAlignment="1">
      <alignment horizontal="center" vertical="center" wrapText="1"/>
    </xf>
    <xf numFmtId="14" fontId="45" fillId="0" borderId="6" xfId="0" applyNumberFormat="1" applyFont="1" applyFill="1" applyBorder="1" applyAlignment="1">
      <alignment horizontal="center" vertical="center" wrapText="1"/>
    </xf>
    <xf numFmtId="0" fontId="44" fillId="0" borderId="0" xfId="0" applyFont="1" applyFill="1" applyBorder="1"/>
    <xf numFmtId="0" fontId="45" fillId="0" borderId="0" xfId="0" applyFont="1" applyFill="1" applyBorder="1"/>
    <xf numFmtId="14" fontId="45" fillId="16" borderId="2" xfId="0" applyNumberFormat="1" applyFont="1" applyFill="1" applyBorder="1" applyAlignment="1">
      <alignment horizontal="center" vertical="center" wrapText="1"/>
    </xf>
    <xf numFmtId="1" fontId="44" fillId="0" borderId="2" xfId="0" applyNumberFormat="1" applyFont="1" applyFill="1" applyBorder="1" applyAlignment="1">
      <alignment horizontal="center" vertical="center"/>
    </xf>
    <xf numFmtId="1" fontId="44" fillId="0" borderId="57" xfId="0" applyNumberFormat="1" applyFont="1" applyFill="1" applyBorder="1" applyAlignment="1">
      <alignment horizontal="center" vertical="center"/>
    </xf>
    <xf numFmtId="1" fontId="44" fillId="0" borderId="6" xfId="0" applyNumberFormat="1" applyFont="1" applyFill="1" applyBorder="1" applyAlignment="1">
      <alignment horizontal="center" vertical="center"/>
    </xf>
    <xf numFmtId="14" fontId="17" fillId="0" borderId="6" xfId="0" applyNumberFormat="1" applyFont="1" applyFill="1" applyBorder="1" applyAlignment="1">
      <alignment horizontal="center" vertical="center" wrapText="1"/>
    </xf>
    <xf numFmtId="0" fontId="44" fillId="0" borderId="2" xfId="0" applyFont="1" applyBorder="1" applyAlignment="1">
      <alignment horizontal="center" vertical="center"/>
    </xf>
    <xf numFmtId="0" fontId="44" fillId="0" borderId="2" xfId="0" applyFont="1" applyBorder="1"/>
    <xf numFmtId="0" fontId="44" fillId="0" borderId="6" xfId="0" applyFont="1" applyFill="1" applyBorder="1" applyAlignment="1">
      <alignment horizontal="center" vertical="center"/>
    </xf>
    <xf numFmtId="14" fontId="49" fillId="0" borderId="6" xfId="0" applyNumberFormat="1" applyFont="1" applyFill="1" applyBorder="1" applyAlignment="1">
      <alignment horizontal="center" vertical="center" wrapText="1"/>
    </xf>
    <xf numFmtId="0" fontId="44" fillId="0" borderId="2" xfId="0" applyFont="1" applyFill="1" applyBorder="1" applyAlignment="1">
      <alignment horizontal="center" vertical="center"/>
    </xf>
    <xf numFmtId="14" fontId="17" fillId="0" borderId="2" xfId="0" applyNumberFormat="1" applyFont="1" applyFill="1" applyBorder="1" applyAlignment="1">
      <alignment horizontal="center" vertical="center"/>
    </xf>
    <xf numFmtId="0" fontId="49" fillId="0" borderId="2"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22" borderId="2" xfId="0" applyFont="1" applyFill="1" applyBorder="1" applyAlignment="1">
      <alignment horizontal="center" vertical="center"/>
    </xf>
    <xf numFmtId="0" fontId="44" fillId="22" borderId="2" xfId="0" applyFont="1" applyFill="1" applyBorder="1" applyAlignment="1">
      <alignment horizontal="center" vertical="center" wrapText="1"/>
    </xf>
    <xf numFmtId="0" fontId="49" fillId="22" borderId="2" xfId="0" applyFont="1" applyFill="1" applyBorder="1" applyAlignment="1">
      <alignment horizontal="center" vertical="center" wrapText="1"/>
    </xf>
    <xf numFmtId="0" fontId="44" fillId="0" borderId="2" xfId="0" applyFont="1" applyFill="1" applyBorder="1" applyAlignment="1">
      <alignment horizontal="center" vertical="top" wrapText="1"/>
    </xf>
    <xf numFmtId="0" fontId="47" fillId="0" borderId="7" xfId="0" applyFont="1" applyFill="1" applyBorder="1" applyAlignment="1">
      <alignment horizontal="center" vertical="center" wrapText="1"/>
    </xf>
    <xf numFmtId="0" fontId="44" fillId="22" borderId="0" xfId="0" applyFont="1" applyFill="1" applyAlignment="1">
      <alignment horizontal="center" vertical="center"/>
    </xf>
    <xf numFmtId="0" fontId="52" fillId="0" borderId="4"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44" fillId="0" borderId="78" xfId="0" applyFont="1" applyFill="1" applyBorder="1" applyAlignment="1">
      <alignment horizontal="left" vertical="center" wrapText="1"/>
    </xf>
    <xf numFmtId="0" fontId="44" fillId="0" borderId="2" xfId="0" applyFont="1" applyFill="1" applyBorder="1" applyAlignment="1">
      <alignment horizontal="left" vertical="top" wrapText="1"/>
    </xf>
    <xf numFmtId="0" fontId="44" fillId="0" borderId="78" xfId="0" applyFont="1" applyFill="1" applyBorder="1" applyAlignment="1">
      <alignment horizontal="justify" vertical="top" wrapText="1"/>
    </xf>
    <xf numFmtId="0" fontId="44" fillId="0" borderId="78" xfId="0" applyFont="1" applyFill="1" applyBorder="1" applyAlignment="1">
      <alignment horizontal="left" vertical="top" wrapText="1"/>
    </xf>
    <xf numFmtId="0" fontId="49" fillId="0" borderId="2" xfId="0" applyFont="1" applyFill="1" applyBorder="1" applyAlignment="1">
      <alignment horizontal="center" vertical="center"/>
    </xf>
    <xf numFmtId="0" fontId="50" fillId="0" borderId="2" xfId="0" applyFont="1" applyFill="1" applyBorder="1" applyAlignment="1">
      <alignment vertical="center"/>
    </xf>
    <xf numFmtId="0" fontId="44" fillId="0" borderId="2" xfId="0" applyFont="1" applyFill="1" applyBorder="1" applyAlignment="1">
      <alignment vertical="top" wrapText="1"/>
    </xf>
    <xf numFmtId="14" fontId="44" fillId="0" borderId="2" xfId="0" applyNumberFormat="1" applyFont="1" applyFill="1" applyBorder="1" applyAlignment="1">
      <alignment horizontal="center" vertical="center" wrapText="1"/>
    </xf>
    <xf numFmtId="0" fontId="53" fillId="0" borderId="0" xfId="6" applyFont="1" applyAlignment="1"/>
    <xf numFmtId="0" fontId="53" fillId="0" borderId="0" xfId="6" applyFont="1" applyFill="1" applyAlignment="1"/>
    <xf numFmtId="0" fontId="54" fillId="0" borderId="114" xfId="6" applyFont="1" applyBorder="1"/>
    <xf numFmtId="0" fontId="54" fillId="25" borderId="94" xfId="6" applyFont="1" applyFill="1" applyBorder="1" applyAlignment="1">
      <alignment horizontal="center"/>
    </xf>
    <xf numFmtId="0" fontId="55" fillId="26" borderId="96" xfId="6" applyFont="1" applyFill="1" applyBorder="1"/>
    <xf numFmtId="0" fontId="57" fillId="27" borderId="123" xfId="6" applyFont="1" applyFill="1" applyBorder="1" applyAlignment="1">
      <alignment horizontal="center" vertical="center"/>
    </xf>
    <xf numFmtId="0" fontId="57" fillId="28" borderId="123" xfId="6" applyFont="1" applyFill="1" applyBorder="1" applyAlignment="1">
      <alignment horizontal="center" vertical="center"/>
    </xf>
    <xf numFmtId="0" fontId="57" fillId="29" borderId="123" xfId="6" applyFont="1" applyFill="1" applyBorder="1" applyAlignment="1">
      <alignment horizontal="center" vertical="center"/>
    </xf>
    <xf numFmtId="0" fontId="57" fillId="30" borderId="0" xfId="6" applyFont="1" applyFill="1" applyBorder="1" applyAlignment="1">
      <alignment horizontal="center" vertical="center"/>
    </xf>
    <xf numFmtId="0" fontId="58" fillId="25" borderId="124" xfId="6" applyFont="1" applyFill="1" applyBorder="1" applyAlignment="1">
      <alignment horizontal="center" vertical="center"/>
    </xf>
    <xf numFmtId="0" fontId="59" fillId="31" borderId="2" xfId="12" applyFont="1" applyFill="1" applyBorder="1" applyAlignment="1">
      <alignment vertical="center" wrapText="1"/>
    </xf>
    <xf numFmtId="0" fontId="53" fillId="0" borderId="2" xfId="6" applyFont="1" applyBorder="1" applyAlignment="1">
      <alignment horizontal="center" vertical="center"/>
    </xf>
    <xf numFmtId="0" fontId="60" fillId="32" borderId="2" xfId="6" applyFont="1" applyFill="1" applyBorder="1" applyAlignment="1">
      <alignment horizontal="center" vertical="center"/>
    </xf>
    <xf numFmtId="9" fontId="53" fillId="0" borderId="2" xfId="6" applyNumberFormat="1" applyFont="1" applyBorder="1" applyAlignment="1">
      <alignment vertical="center"/>
    </xf>
    <xf numFmtId="9" fontId="53" fillId="0" borderId="2" xfId="6" applyNumberFormat="1" applyFont="1" applyFill="1" applyBorder="1" applyAlignment="1">
      <alignment vertical="center"/>
    </xf>
    <xf numFmtId="0" fontId="53" fillId="0" borderId="2" xfId="6" applyFont="1" applyBorder="1" applyAlignment="1">
      <alignment vertical="center"/>
    </xf>
    <xf numFmtId="14" fontId="53" fillId="0" borderId="2" xfId="6" applyNumberFormat="1" applyFont="1" applyBorder="1" applyAlignment="1">
      <alignment vertical="center" wrapText="1"/>
    </xf>
    <xf numFmtId="1" fontId="57" fillId="32" borderId="2" xfId="6" applyNumberFormat="1" applyFont="1" applyFill="1" applyBorder="1" applyAlignment="1">
      <alignment horizontal="center" vertical="center"/>
    </xf>
    <xf numFmtId="9" fontId="57" fillId="32" borderId="2" xfId="6" applyNumberFormat="1" applyFont="1" applyFill="1" applyBorder="1" applyAlignment="1">
      <alignment horizontal="center" vertical="center"/>
    </xf>
    <xf numFmtId="9" fontId="53" fillId="0" borderId="2" xfId="6" applyNumberFormat="1" applyFont="1" applyBorder="1"/>
    <xf numFmtId="0" fontId="53" fillId="0" borderId="2" xfId="6" applyFont="1" applyFill="1" applyBorder="1" applyAlignment="1">
      <alignment wrapText="1"/>
    </xf>
    <xf numFmtId="14" fontId="53" fillId="0" borderId="2" xfId="6" applyNumberFormat="1" applyFont="1" applyBorder="1" applyAlignment="1">
      <alignment vertical="center"/>
    </xf>
    <xf numFmtId="14" fontId="53" fillId="0" borderId="2" xfId="6" applyNumberFormat="1" applyFont="1" applyFill="1" applyBorder="1" applyAlignment="1">
      <alignment vertical="center"/>
    </xf>
    <xf numFmtId="0" fontId="59" fillId="31" borderId="2" xfId="12" applyFont="1" applyFill="1" applyBorder="1" applyAlignment="1">
      <alignment horizontal="left" vertical="center" wrapText="1"/>
    </xf>
    <xf numFmtId="0" fontId="60" fillId="32" borderId="2" xfId="6" applyFont="1" applyFill="1" applyBorder="1" applyAlignment="1">
      <alignment horizontal="center"/>
    </xf>
    <xf numFmtId="0" fontId="53" fillId="0" borderId="2" xfId="6" applyFont="1" applyBorder="1"/>
    <xf numFmtId="14" fontId="53" fillId="0" borderId="2" xfId="6" applyNumberFormat="1" applyFont="1" applyFill="1" applyBorder="1"/>
    <xf numFmtId="1" fontId="57" fillId="32" borderId="2" xfId="6" applyNumberFormat="1" applyFont="1" applyFill="1" applyBorder="1" applyAlignment="1">
      <alignment horizontal="center"/>
    </xf>
    <xf numFmtId="9" fontId="57" fillId="32" borderId="2" xfId="6" applyNumberFormat="1" applyFont="1" applyFill="1" applyBorder="1" applyAlignment="1">
      <alignment horizontal="center"/>
    </xf>
    <xf numFmtId="14" fontId="53" fillId="0" borderId="2" xfId="6" applyNumberFormat="1" applyFont="1" applyBorder="1"/>
    <xf numFmtId="0" fontId="56" fillId="15" borderId="0" xfId="6" applyFont="1" applyFill="1" applyAlignment="1"/>
    <xf numFmtId="0" fontId="7" fillId="0" borderId="28" xfId="0" applyFont="1" applyBorder="1" applyAlignment="1">
      <alignment horizontal="left" vertical="center" wrapText="1"/>
    </xf>
    <xf numFmtId="0" fontId="7" fillId="0" borderId="1" xfId="0" applyFont="1" applyBorder="1" applyAlignment="1">
      <alignment horizontal="left" vertical="center"/>
    </xf>
    <xf numFmtId="0" fontId="7" fillId="0" borderId="29" xfId="0" applyFont="1" applyBorder="1" applyAlignment="1">
      <alignment horizontal="left" vertical="center"/>
    </xf>
    <xf numFmtId="0" fontId="11" fillId="2" borderId="2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0" fillId="16" borderId="0" xfId="0" applyFont="1" applyFill="1" applyAlignment="1">
      <alignment horizontal="center"/>
    </xf>
    <xf numFmtId="0" fontId="13" fillId="4" borderId="34"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35" xfId="0" applyFont="1" applyFill="1" applyBorder="1" applyAlignment="1">
      <alignment horizontal="left" vertical="center" wrapText="1"/>
    </xf>
    <xf numFmtId="0" fontId="13" fillId="5" borderId="40"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39"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31" xfId="0" applyFont="1" applyFill="1" applyBorder="1" applyAlignment="1">
      <alignment horizontal="left" vertical="center" wrapText="1"/>
    </xf>
    <xf numFmtId="0" fontId="11" fillId="2" borderId="29"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9" xfId="0" applyFont="1" applyBorder="1" applyAlignment="1">
      <alignment horizontal="center" vertical="center" wrapText="1"/>
    </xf>
    <xf numFmtId="0" fontId="13" fillId="3" borderId="1" xfId="0" applyFont="1" applyFill="1" applyBorder="1" applyAlignment="1">
      <alignment horizontal="center" vertical="center" textRotation="90" wrapText="1"/>
    </xf>
    <xf numFmtId="0" fontId="6" fillId="2" borderId="28"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29"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29" xfId="0" applyFont="1" applyBorder="1" applyAlignment="1">
      <alignment horizontal="left"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32" fillId="0" borderId="1" xfId="0" applyFont="1" applyBorder="1" applyAlignment="1">
      <alignment horizontal="center" vertical="center"/>
    </xf>
    <xf numFmtId="0" fontId="6" fillId="2" borderId="28" xfId="0" applyFont="1" applyFill="1" applyBorder="1" applyAlignment="1">
      <alignment horizontal="center" wrapText="1"/>
    </xf>
    <xf numFmtId="0" fontId="6" fillId="2" borderId="1" xfId="0" applyFont="1" applyFill="1" applyBorder="1" applyAlignment="1">
      <alignment horizontal="center" wrapText="1"/>
    </xf>
    <xf numFmtId="0" fontId="34" fillId="0" borderId="1" xfId="0" applyFont="1" applyBorder="1" applyAlignment="1">
      <alignment horizontal="center" vertical="center"/>
    </xf>
    <xf numFmtId="0" fontId="20" fillId="4" borderId="30"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13" fillId="3" borderId="1" xfId="0" applyFont="1" applyFill="1" applyBorder="1" applyAlignment="1">
      <alignment horizontal="center" vertical="center"/>
    </xf>
    <xf numFmtId="0" fontId="17" fillId="6" borderId="32" xfId="1" applyFont="1" applyFill="1" applyBorder="1" applyAlignment="1" applyProtection="1">
      <alignment horizontal="left" vertical="center" wrapText="1"/>
      <protection locked="0"/>
    </xf>
    <xf numFmtId="0" fontId="17" fillId="6" borderId="0" xfId="1" applyFont="1" applyFill="1" applyBorder="1" applyAlignment="1" applyProtection="1">
      <alignment horizontal="left" vertical="center" wrapText="1"/>
      <protection locked="0"/>
    </xf>
    <xf numFmtId="0" fontId="17" fillId="6" borderId="33" xfId="1" applyFont="1" applyFill="1" applyBorder="1" applyAlignment="1" applyProtection="1">
      <alignment horizontal="left" vertical="center" wrapText="1"/>
      <protection locked="0"/>
    </xf>
    <xf numFmtId="0" fontId="7" fillId="0" borderId="1" xfId="0" applyFont="1" applyBorder="1" applyAlignment="1">
      <alignment horizontal="center"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3" fillId="3" borderId="1"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4" fillId="2" borderId="1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19" fillId="0" borderId="14" xfId="0" applyFont="1" applyBorder="1" applyAlignment="1">
      <alignment horizontal="center"/>
    </xf>
    <xf numFmtId="0" fontId="19" fillId="0" borderId="6" xfId="0" applyFont="1" applyBorder="1" applyAlignment="1">
      <alignment horizontal="center"/>
    </xf>
    <xf numFmtId="0" fontId="19" fillId="0" borderId="19" xfId="0" applyFont="1" applyBorder="1" applyAlignment="1">
      <alignment horizontal="center"/>
    </xf>
    <xf numFmtId="0" fontId="14" fillId="2" borderId="14" xfId="0" applyFont="1" applyFill="1" applyBorder="1" applyAlignment="1">
      <alignment horizontal="center" vertical="center"/>
    </xf>
    <xf numFmtId="0" fontId="14" fillId="2" borderId="6" xfId="0" applyFont="1" applyFill="1" applyBorder="1" applyAlignment="1">
      <alignment horizontal="center" vertical="center"/>
    </xf>
    <xf numFmtId="0" fontId="0" fillId="0" borderId="22" xfId="0" applyBorder="1" applyAlignment="1">
      <alignment horizontal="center"/>
    </xf>
    <xf numFmtId="0" fontId="0" fillId="0" borderId="0" xfId="0" applyBorder="1" applyAlignment="1">
      <alignment horizontal="center"/>
    </xf>
    <xf numFmtId="0" fontId="14" fillId="2"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56" fillId="25" borderId="121" xfId="6" applyFont="1" applyFill="1" applyBorder="1" applyAlignment="1">
      <alignment horizontal="center" vertical="center" wrapText="1"/>
    </xf>
    <xf numFmtId="0" fontId="55" fillId="0" borderId="127" xfId="6" applyFont="1" applyBorder="1"/>
    <xf numFmtId="0" fontId="56" fillId="25" borderId="119" xfId="6" applyFont="1" applyFill="1" applyBorder="1" applyAlignment="1">
      <alignment horizontal="center" vertical="center" wrapText="1"/>
    </xf>
    <xf numFmtId="0" fontId="55" fillId="0" borderId="125" xfId="6" applyFont="1" applyBorder="1"/>
    <xf numFmtId="0" fontId="56" fillId="25" borderId="115" xfId="6" applyFont="1" applyFill="1" applyBorder="1" applyAlignment="1">
      <alignment horizontal="center" vertical="center" wrapText="1"/>
    </xf>
    <xf numFmtId="0" fontId="56" fillId="25" borderId="92" xfId="6" applyFont="1" applyFill="1" applyBorder="1" applyAlignment="1">
      <alignment horizontal="center" vertical="center" wrapText="1"/>
    </xf>
    <xf numFmtId="0" fontId="56" fillId="25" borderId="32" xfId="6" applyFont="1" applyFill="1" applyBorder="1" applyAlignment="1">
      <alignment horizontal="center" vertical="center" wrapText="1"/>
    </xf>
    <xf numFmtId="0" fontId="56" fillId="25" borderId="33" xfId="6" applyFont="1" applyFill="1" applyBorder="1" applyAlignment="1">
      <alignment horizontal="center" vertical="center" wrapText="1"/>
    </xf>
    <xf numFmtId="0" fontId="56" fillId="25" borderId="116" xfId="6" applyFont="1" applyFill="1" applyBorder="1" applyAlignment="1">
      <alignment horizontal="center" vertical="center" wrapText="1"/>
    </xf>
    <xf numFmtId="0" fontId="55" fillId="0" borderId="122" xfId="6" applyFont="1" applyBorder="1"/>
    <xf numFmtId="0" fontId="56" fillId="25" borderId="117" xfId="6" applyFont="1" applyFill="1" applyBorder="1" applyAlignment="1">
      <alignment horizontal="center" vertical="center" wrapText="1"/>
    </xf>
    <xf numFmtId="0" fontId="55" fillId="0" borderId="118" xfId="6" applyFont="1" applyBorder="1"/>
    <xf numFmtId="0" fontId="55" fillId="0" borderId="91" xfId="6" applyFont="1" applyBorder="1"/>
    <xf numFmtId="0" fontId="55" fillId="0" borderId="0" xfId="6" applyFont="1" applyBorder="1"/>
    <xf numFmtId="0" fontId="56" fillId="25" borderId="91" xfId="6" applyFont="1" applyFill="1" applyBorder="1" applyAlignment="1">
      <alignment horizontal="center" vertical="center" wrapText="1"/>
    </xf>
    <xf numFmtId="0" fontId="56" fillId="25" borderId="0" xfId="6" applyFont="1" applyFill="1" applyBorder="1" applyAlignment="1">
      <alignment horizontal="center" vertical="center" wrapText="1"/>
    </xf>
    <xf numFmtId="0" fontId="55" fillId="0" borderId="120" xfId="6" applyFont="1" applyBorder="1"/>
    <xf numFmtId="0" fontId="55" fillId="0" borderId="126" xfId="6" applyFont="1" applyBorder="1"/>
    <xf numFmtId="14" fontId="53" fillId="0" borderId="95" xfId="6" applyNumberFormat="1" applyFont="1" applyBorder="1" applyAlignment="1">
      <alignment horizontal="center"/>
    </xf>
    <xf numFmtId="14" fontId="53" fillId="0" borderId="96" xfId="6" applyNumberFormat="1" applyFont="1" applyBorder="1" applyAlignment="1">
      <alignment horizontal="center"/>
    </xf>
    <xf numFmtId="0" fontId="54" fillId="25" borderId="95" xfId="6" applyFont="1" applyFill="1" applyBorder="1" applyAlignment="1">
      <alignment horizontal="center" vertical="center"/>
    </xf>
    <xf numFmtId="0" fontId="54" fillId="25" borderId="96" xfId="6" applyFont="1" applyFill="1" applyBorder="1" applyAlignment="1">
      <alignment horizontal="center" vertical="center"/>
    </xf>
    <xf numFmtId="0" fontId="54" fillId="25" borderId="95" xfId="6" applyFont="1" applyFill="1" applyBorder="1" applyAlignment="1">
      <alignment horizontal="center"/>
    </xf>
    <xf numFmtId="0" fontId="55" fillId="0" borderId="97" xfId="6" applyFont="1" applyBorder="1"/>
    <xf numFmtId="0" fontId="55" fillId="0" borderId="96" xfId="6" applyFont="1" applyBorder="1"/>
    <xf numFmtId="0" fontId="54" fillId="25" borderId="115" xfId="6" applyFont="1" applyFill="1" applyBorder="1" applyAlignment="1">
      <alignment horizontal="center" vertical="center"/>
    </xf>
    <xf numFmtId="0" fontId="54" fillId="25" borderId="92" xfId="6" applyFont="1" applyFill="1" applyBorder="1" applyAlignment="1">
      <alignment horizontal="center" vertical="center"/>
    </xf>
    <xf numFmtId="0" fontId="53" fillId="0" borderId="94" xfId="6" applyFont="1" applyBorder="1" applyAlignment="1">
      <alignment horizontal="center" vertical="center"/>
    </xf>
    <xf numFmtId="0" fontId="55" fillId="0" borderId="101" xfId="6" applyFont="1" applyBorder="1"/>
    <xf numFmtId="0" fontId="55" fillId="0" borderId="107" xfId="6" applyFont="1" applyBorder="1"/>
    <xf numFmtId="0" fontId="54" fillId="0" borderId="95" xfId="6" applyFont="1" applyBorder="1" applyAlignment="1">
      <alignment horizontal="center" vertical="center" wrapText="1"/>
    </xf>
    <xf numFmtId="0" fontId="55" fillId="0" borderId="102" xfId="6" applyFont="1" applyBorder="1"/>
    <xf numFmtId="0" fontId="53" fillId="0" borderId="0" xfId="6" applyFont="1" applyAlignment="1"/>
    <xf numFmtId="0" fontId="55" fillId="0" borderId="103" xfId="6" applyFont="1" applyBorder="1"/>
    <xf numFmtId="0" fontId="55" fillId="0" borderId="108" xfId="6" applyFont="1" applyBorder="1"/>
    <xf numFmtId="0" fontId="55" fillId="0" borderId="109" xfId="6" applyFont="1" applyBorder="1"/>
    <xf numFmtId="0" fontId="55" fillId="0" borderId="110" xfId="6" applyFont="1" applyBorder="1"/>
    <xf numFmtId="0" fontId="53" fillId="0" borderId="98" xfId="6" applyFont="1" applyBorder="1" applyAlignment="1">
      <alignment horizontal="center"/>
    </xf>
    <xf numFmtId="0" fontId="55" fillId="0" borderId="99" xfId="6" applyFont="1" applyBorder="1"/>
    <xf numFmtId="0" fontId="53" fillId="0" borderId="100" xfId="6" applyFont="1" applyBorder="1" applyAlignment="1">
      <alignment horizontal="center"/>
    </xf>
    <xf numFmtId="0" fontId="55" fillId="0" borderId="106" xfId="6" applyFont="1" applyBorder="1"/>
    <xf numFmtId="0" fontId="55" fillId="0" borderId="113" xfId="6" applyFont="1" applyBorder="1"/>
    <xf numFmtId="0" fontId="53" fillId="0" borderId="104" xfId="6" applyFont="1" applyBorder="1" applyAlignment="1">
      <alignment horizontal="center"/>
    </xf>
    <xf numFmtId="0" fontId="55" fillId="0" borderId="105" xfId="6" applyFont="1" applyBorder="1"/>
    <xf numFmtId="0" fontId="53" fillId="0" borderId="111" xfId="6" applyFont="1" applyBorder="1" applyAlignment="1">
      <alignment horizontal="center"/>
    </xf>
    <xf numFmtId="0" fontId="55" fillId="0" borderId="112" xfId="6" applyFont="1" applyBorder="1"/>
    <xf numFmtId="0" fontId="46" fillId="0" borderId="2" xfId="0" applyFont="1" applyFill="1" applyBorder="1" applyAlignment="1">
      <alignment horizontal="left" vertical="center" wrapText="1"/>
    </xf>
    <xf numFmtId="0" fontId="50" fillId="0" borderId="2" xfId="0" applyFont="1" applyFill="1" applyBorder="1" applyAlignment="1">
      <alignment vertical="top" wrapText="1"/>
    </xf>
    <xf numFmtId="0" fontId="46" fillId="0" borderId="2" xfId="0" applyFont="1" applyFill="1" applyBorder="1" applyAlignment="1">
      <alignment horizontal="left" vertical="center"/>
    </xf>
    <xf numFmtId="0" fontId="51" fillId="0" borderId="2" xfId="0" applyFont="1" applyFill="1" applyBorder="1" applyAlignment="1">
      <alignment horizontal="left" vertical="top" wrapText="1"/>
    </xf>
    <xf numFmtId="0" fontId="46" fillId="0" borderId="2" xfId="0" applyFont="1" applyFill="1" applyBorder="1" applyAlignment="1">
      <alignment horizontal="center" vertical="center" wrapText="1"/>
    </xf>
    <xf numFmtId="0" fontId="46" fillId="0" borderId="2" xfId="0" applyFont="1" applyFill="1" applyBorder="1" applyAlignment="1">
      <alignment horizontal="center" vertical="center"/>
    </xf>
    <xf numFmtId="0" fontId="46" fillId="0" borderId="78" xfId="0" applyFont="1" applyFill="1" applyBorder="1" applyAlignment="1">
      <alignment horizontal="left" wrapText="1"/>
    </xf>
    <xf numFmtId="0" fontId="46" fillId="0" borderId="93" xfId="0" applyFont="1" applyFill="1" applyBorder="1" applyAlignment="1">
      <alignment horizontal="left" wrapText="1"/>
    </xf>
    <xf numFmtId="0" fontId="50" fillId="0" borderId="2" xfId="0" applyFont="1" applyFill="1" applyBorder="1" applyAlignment="1">
      <alignment horizontal="center" vertical="center"/>
    </xf>
    <xf numFmtId="0" fontId="48" fillId="0" borderId="2" xfId="0" applyFont="1" applyFill="1" applyBorder="1" applyAlignment="1">
      <alignment horizontal="left" vertical="center"/>
    </xf>
    <xf numFmtId="0" fontId="46" fillId="24" borderId="2" xfId="0" applyFont="1" applyFill="1" applyBorder="1" applyAlignment="1">
      <alignment horizontal="center" vertical="center" wrapText="1"/>
    </xf>
    <xf numFmtId="0" fontId="50" fillId="0" borderId="2" xfId="0" applyFont="1" applyFill="1" applyBorder="1" applyAlignment="1">
      <alignment horizontal="left" vertical="top" wrapText="1"/>
    </xf>
    <xf numFmtId="0" fontId="48" fillId="0" borderId="2" xfId="0" applyFont="1" applyFill="1" applyBorder="1" applyAlignment="1">
      <alignment horizontal="left" vertical="top" wrapText="1"/>
    </xf>
    <xf numFmtId="0" fontId="48" fillId="0" borderId="2" xfId="0" applyFont="1" applyFill="1" applyBorder="1" applyAlignment="1">
      <alignment horizontal="left" vertical="top"/>
    </xf>
    <xf numFmtId="0" fontId="48" fillId="0" borderId="2" xfId="0" applyFont="1" applyFill="1" applyBorder="1" applyAlignment="1">
      <alignment horizontal="left" vertical="center" wrapText="1"/>
    </xf>
    <xf numFmtId="0" fontId="46" fillId="21" borderId="2" xfId="0" applyFont="1" applyFill="1" applyBorder="1" applyAlignment="1">
      <alignment horizontal="center" vertical="center"/>
    </xf>
    <xf numFmtId="0" fontId="44" fillId="0" borderId="0" xfId="0" applyFont="1" applyBorder="1" applyAlignment="1">
      <alignment horizontal="left" vertical="top" wrapText="1"/>
    </xf>
    <xf numFmtId="0" fontId="44" fillId="0" borderId="0" xfId="0" applyFont="1" applyBorder="1" applyAlignment="1">
      <alignment horizontal="left" vertical="top"/>
    </xf>
    <xf numFmtId="0" fontId="46" fillId="21" borderId="6" xfId="0" applyFont="1" applyFill="1" applyBorder="1" applyAlignment="1">
      <alignment horizontal="center" vertical="center"/>
    </xf>
    <xf numFmtId="0" fontId="46" fillId="21" borderId="78" xfId="0" applyFont="1" applyFill="1" applyBorder="1" applyAlignment="1">
      <alignment horizontal="center" vertical="center"/>
    </xf>
    <xf numFmtId="0" fontId="46" fillId="21" borderId="93" xfId="0" applyFont="1" applyFill="1" applyBorder="1" applyAlignment="1">
      <alignment horizontal="center" vertical="center"/>
    </xf>
    <xf numFmtId="0" fontId="46" fillId="23" borderId="2" xfId="0" applyFont="1" applyFill="1" applyBorder="1" applyAlignment="1">
      <alignment horizontal="center" vertical="center"/>
    </xf>
    <xf numFmtId="0" fontId="46" fillId="24" borderId="15" xfId="0" applyFont="1" applyFill="1" applyBorder="1" applyAlignment="1">
      <alignment horizontal="center" vertical="center" wrapText="1"/>
    </xf>
    <xf numFmtId="0" fontId="46" fillId="24" borderId="16" xfId="0" applyFont="1" applyFill="1" applyBorder="1" applyAlignment="1">
      <alignment horizontal="center" vertical="center" wrapText="1"/>
    </xf>
    <xf numFmtId="0" fontId="38" fillId="7" borderId="46" xfId="0" applyFont="1" applyFill="1" applyBorder="1" applyAlignment="1">
      <alignment horizontal="center" vertical="center" wrapText="1"/>
    </xf>
    <xf numFmtId="0" fontId="38" fillId="7" borderId="63" xfId="0" applyFont="1" applyFill="1" applyBorder="1" applyAlignment="1">
      <alignment horizontal="center" vertical="center" wrapText="1"/>
    </xf>
    <xf numFmtId="0" fontId="38" fillId="7" borderId="13"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7" borderId="24" xfId="0" applyFont="1" applyFill="1" applyBorder="1" applyAlignment="1">
      <alignment horizontal="center" vertical="center" wrapText="1"/>
    </xf>
    <xf numFmtId="0" fontId="38" fillId="7" borderId="11" xfId="0" applyFont="1" applyFill="1" applyBorder="1" applyAlignment="1">
      <alignment horizontal="center" vertical="center" wrapText="1"/>
    </xf>
    <xf numFmtId="0" fontId="38" fillId="7" borderId="3" xfId="0" applyFont="1" applyFill="1" applyBorder="1" applyAlignment="1">
      <alignment horizontal="justify" vertical="center" wrapText="1"/>
    </xf>
    <xf numFmtId="0" fontId="38" fillId="7" borderId="48" xfId="0" applyFont="1" applyFill="1" applyBorder="1" applyAlignment="1">
      <alignment horizontal="center" vertical="center"/>
    </xf>
    <xf numFmtId="0" fontId="38" fillId="7" borderId="49" xfId="0" applyFont="1" applyFill="1" applyBorder="1" applyAlignment="1">
      <alignment horizontal="center" vertical="center"/>
    </xf>
    <xf numFmtId="0" fontId="38" fillId="7" borderId="50" xfId="0" applyFont="1" applyFill="1" applyBorder="1" applyAlignment="1">
      <alignment horizontal="center" vertical="center"/>
    </xf>
    <xf numFmtId="0" fontId="12" fillId="0" borderId="1"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1" fillId="0" borderId="1" xfId="0" applyFont="1" applyBorder="1" applyAlignment="1">
      <alignment horizontal="center" vertical="center"/>
    </xf>
    <xf numFmtId="0" fontId="8" fillId="0" borderId="1" xfId="0" applyFont="1" applyBorder="1" applyAlignment="1">
      <alignment horizontal="center" vertical="center"/>
    </xf>
    <xf numFmtId="0" fontId="31" fillId="7" borderId="13" xfId="0" applyFont="1" applyFill="1" applyBorder="1" applyAlignment="1">
      <alignment horizontal="center" vertical="center" textRotation="90" wrapText="1"/>
    </xf>
    <xf numFmtId="0" fontId="31" fillId="7" borderId="5" xfId="0" applyFont="1" applyFill="1" applyBorder="1" applyAlignment="1">
      <alignment horizontal="center" vertical="center" textRotation="90" wrapText="1"/>
    </xf>
    <xf numFmtId="0" fontId="31" fillId="7" borderId="1"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38" fillId="17" borderId="80" xfId="0" applyFont="1" applyFill="1" applyBorder="1" applyAlignment="1">
      <alignment horizontal="center" vertical="center" wrapText="1"/>
    </xf>
    <xf numFmtId="0" fontId="38" fillId="17" borderId="83" xfId="0" applyFont="1" applyFill="1" applyBorder="1" applyAlignment="1">
      <alignment horizontal="center" vertical="center" wrapText="1"/>
    </xf>
    <xf numFmtId="0" fontId="38" fillId="17" borderId="81" xfId="0" applyFont="1" applyFill="1" applyBorder="1" applyAlignment="1">
      <alignment horizontal="center" vertical="center" wrapText="1"/>
    </xf>
    <xf numFmtId="0" fontId="38" fillId="17" borderId="19" xfId="0" applyFont="1" applyFill="1" applyBorder="1" applyAlignment="1">
      <alignment horizontal="center" vertical="center" wrapText="1"/>
    </xf>
    <xf numFmtId="0" fontId="38" fillId="14" borderId="81" xfId="0" applyFont="1" applyFill="1" applyBorder="1" applyAlignment="1">
      <alignment horizontal="center" vertical="center" wrapText="1"/>
    </xf>
    <xf numFmtId="0" fontId="38" fillId="14" borderId="19"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5" fillId="2" borderId="19" xfId="0" applyFont="1" applyFill="1" applyBorder="1" applyAlignment="1">
      <alignment horizontal="justify" vertical="center" wrapText="1"/>
    </xf>
    <xf numFmtId="0" fontId="35" fillId="2" borderId="6" xfId="0" applyFont="1" applyFill="1" applyBorder="1" applyAlignment="1">
      <alignment horizontal="justify" vertical="center" wrapText="1"/>
    </xf>
    <xf numFmtId="0" fontId="31" fillId="2" borderId="19"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8" fillId="17" borderId="82" xfId="0" applyFont="1" applyFill="1" applyBorder="1" applyAlignment="1">
      <alignment horizontal="center" vertical="center" wrapText="1"/>
    </xf>
    <xf numFmtId="0" fontId="38" fillId="17" borderId="84" xfId="0" applyFont="1" applyFill="1" applyBorder="1" applyAlignment="1">
      <alignment horizontal="center" vertical="center" wrapText="1"/>
    </xf>
    <xf numFmtId="0" fontId="38" fillId="7" borderId="88" xfId="0" applyFont="1" applyFill="1" applyBorder="1" applyAlignment="1">
      <alignment horizontal="center" vertical="center"/>
    </xf>
    <xf numFmtId="0" fontId="38" fillId="7" borderId="89" xfId="0" applyFont="1" applyFill="1" applyBorder="1" applyAlignment="1">
      <alignment horizontal="center" vertical="center"/>
    </xf>
    <xf numFmtId="0" fontId="38" fillId="7" borderId="90" xfId="0" applyFont="1" applyFill="1" applyBorder="1" applyAlignment="1">
      <alignment horizontal="center" vertical="center"/>
    </xf>
    <xf numFmtId="0" fontId="38" fillId="7" borderId="69" xfId="0" applyFont="1" applyFill="1" applyBorder="1" applyAlignment="1">
      <alignment horizontal="center" vertical="center" wrapText="1"/>
    </xf>
    <xf numFmtId="0" fontId="38" fillId="7" borderId="10" xfId="0" applyFont="1" applyFill="1" applyBorder="1" applyAlignment="1">
      <alignment horizontal="center" vertical="center" wrapText="1"/>
    </xf>
    <xf numFmtId="0" fontId="38" fillId="7" borderId="65" xfId="0" applyFont="1" applyFill="1" applyBorder="1" applyAlignment="1">
      <alignment horizontal="center" vertical="center" wrapText="1"/>
    </xf>
    <xf numFmtId="0" fontId="38" fillId="14" borderId="85" xfId="0" applyFont="1" applyFill="1" applyBorder="1" applyAlignment="1">
      <alignment horizontal="center" vertical="center" wrapText="1"/>
    </xf>
    <xf numFmtId="0" fontId="38" fillId="13" borderId="81" xfId="0" applyFont="1" applyFill="1" applyBorder="1" applyAlignment="1">
      <alignment horizontal="center" vertical="center" wrapText="1"/>
    </xf>
    <xf numFmtId="0" fontId="38" fillId="13" borderId="85"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13" fillId="4" borderId="44" xfId="0" applyFont="1" applyFill="1" applyBorder="1" applyAlignment="1">
      <alignment horizontal="left" vertical="center" wrapText="1"/>
    </xf>
    <xf numFmtId="0" fontId="13" fillId="4" borderId="45" xfId="0" applyFont="1" applyFill="1" applyBorder="1" applyAlignment="1">
      <alignment horizontal="left" vertical="center" wrapText="1"/>
    </xf>
    <xf numFmtId="0" fontId="38" fillId="18" borderId="81" xfId="0" applyFont="1" applyFill="1" applyBorder="1" applyAlignment="1">
      <alignment horizontal="center" vertical="center" wrapText="1"/>
    </xf>
    <xf numFmtId="0" fontId="38" fillId="18" borderId="19"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21" xfId="0" applyFont="1" applyFill="1" applyBorder="1" applyAlignment="1">
      <alignment horizontal="center" vertical="center" wrapText="1"/>
    </xf>
    <xf numFmtId="0" fontId="26" fillId="2" borderId="15" xfId="0" applyFont="1" applyFill="1" applyBorder="1" applyAlignment="1">
      <alignment horizontal="justify" vertical="center" wrapText="1"/>
    </xf>
    <xf numFmtId="0" fontId="26" fillId="2" borderId="20" xfId="0" applyFont="1" applyFill="1" applyBorder="1" applyAlignment="1">
      <alignment horizontal="justify" vertical="center" wrapText="1"/>
    </xf>
    <xf numFmtId="0" fontId="38" fillId="18" borderId="85" xfId="0" applyFont="1" applyFill="1" applyBorder="1" applyAlignment="1">
      <alignment horizontal="center" vertical="center" wrapText="1"/>
    </xf>
    <xf numFmtId="0" fontId="38" fillId="17" borderId="85" xfId="0" applyFont="1" applyFill="1" applyBorder="1" applyAlignment="1">
      <alignment horizontal="center" vertical="center" wrapText="1"/>
    </xf>
    <xf numFmtId="0" fontId="38" fillId="17" borderId="86" xfId="0" applyFont="1" applyFill="1" applyBorder="1" applyAlignment="1">
      <alignment horizontal="center" vertical="center" wrapText="1"/>
    </xf>
  </cellXfs>
  <cellStyles count="13">
    <cellStyle name="Normal" xfId="0" builtinId="0"/>
    <cellStyle name="Normal 2" xfId="3"/>
    <cellStyle name="Normal 3" xfId="1"/>
    <cellStyle name="Normal 3 2" xfId="8"/>
    <cellStyle name="Normal 4" xfId="6"/>
    <cellStyle name="Normal 5" xfId="7"/>
    <cellStyle name="Normal 5 2" xfId="11"/>
    <cellStyle name="Normal 5 3" xfId="12"/>
    <cellStyle name="Porcentual 2" xfId="4"/>
    <cellStyle name="Porcentual 2 2" xfId="10"/>
    <cellStyle name="Porcentual 3" xfId="5"/>
    <cellStyle name="Porcentual 4" xfId="2"/>
    <cellStyle name="Porcentual 4 2" xfId="9"/>
  </cellStyles>
  <dxfs count="60">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Anual de Auditoría 2022 V3.xlsx]Hoja2!Tabla dinámica21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Cuenta de item por Responsable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Hoja2!$B$3</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F2C-4BDD-B98E-4B91524B00AD}"/>
              </c:ext>
            </c:extLst>
          </c:dPt>
          <c:dPt>
            <c:idx val="1"/>
            <c:invertIfNegative val="0"/>
            <c:bubble3D val="0"/>
            <c:extLst>
              <c:ext xmlns:c16="http://schemas.microsoft.com/office/drawing/2014/chart" uri="{C3380CC4-5D6E-409C-BE32-E72D297353CC}">
                <c16:uniqueId val="{00000001-5F2C-4BDD-B98E-4B91524B00AD}"/>
              </c:ext>
            </c:extLst>
          </c:dPt>
          <c:dPt>
            <c:idx val="2"/>
            <c:invertIfNegative val="0"/>
            <c:bubble3D val="0"/>
            <c:extLst>
              <c:ext xmlns:c16="http://schemas.microsoft.com/office/drawing/2014/chart" uri="{C3380CC4-5D6E-409C-BE32-E72D297353CC}">
                <c16:uniqueId val="{00000002-5F2C-4BDD-B98E-4B91524B00AD}"/>
              </c:ext>
            </c:extLst>
          </c:dPt>
          <c:dPt>
            <c:idx val="3"/>
            <c:invertIfNegative val="0"/>
            <c:bubble3D val="0"/>
            <c:extLst>
              <c:ext xmlns:c16="http://schemas.microsoft.com/office/drawing/2014/chart" uri="{C3380CC4-5D6E-409C-BE32-E72D297353CC}">
                <c16:uniqueId val="{00000003-5F2C-4BDD-B98E-4B91524B00AD}"/>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2C-4BDD-B98E-4B91524B00AD}"/>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2C-4BDD-B98E-4B91524B00AD}"/>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2C-4BDD-B98E-4B91524B00AD}"/>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2C-4BDD-B98E-4B91524B00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Hoja2!$A$4:$A$7</c:f>
              <c:strCache>
                <c:ptCount val="4"/>
                <c:pt idx="0">
                  <c:v>Cesar Sanchez</c:v>
                </c:pt>
                <c:pt idx="1">
                  <c:v>Equipo OCI</c:v>
                </c:pt>
                <c:pt idx="2">
                  <c:v>Magdalena Pedraza D.</c:v>
                </c:pt>
                <c:pt idx="3">
                  <c:v>Maria Janeth Romero M.</c:v>
                </c:pt>
              </c:strCache>
            </c:strRef>
          </c:cat>
          <c:val>
            <c:numRef>
              <c:f>Hoja2!$B$4:$B$7</c:f>
              <c:numCache>
                <c:formatCode>General</c:formatCode>
                <c:ptCount val="4"/>
                <c:pt idx="0">
                  <c:v>10</c:v>
                </c:pt>
                <c:pt idx="1">
                  <c:v>1</c:v>
                </c:pt>
                <c:pt idx="2">
                  <c:v>13</c:v>
                </c:pt>
                <c:pt idx="3">
                  <c:v>11</c:v>
                </c:pt>
              </c:numCache>
            </c:numRef>
          </c:val>
          <c:extLst>
            <c:ext xmlns:c16="http://schemas.microsoft.com/office/drawing/2014/chart" uri="{C3380CC4-5D6E-409C-BE32-E72D297353CC}">
              <c16:uniqueId val="{00000004-5F2C-4BDD-B98E-4B91524B00AD}"/>
            </c:ext>
          </c:extLst>
        </c:ser>
        <c:dLbls>
          <c:showLegendKey val="0"/>
          <c:showVal val="0"/>
          <c:showCatName val="0"/>
          <c:showSerName val="0"/>
          <c:showPercent val="0"/>
          <c:showBubbleSize val="0"/>
        </c:dLbls>
        <c:gapWidth val="182"/>
        <c:axId val="411217904"/>
        <c:axId val="411210848"/>
      </c:barChart>
      <c:catAx>
        <c:axId val="411217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411210848"/>
        <c:crosses val="autoZero"/>
        <c:auto val="1"/>
        <c:lblAlgn val="ctr"/>
        <c:lblOffset val="100"/>
        <c:noMultiLvlLbl val="0"/>
      </c:catAx>
      <c:valAx>
        <c:axId val="411210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411217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IPPA 1.1'!A1"/><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7</xdr:col>
      <xdr:colOff>571499</xdr:colOff>
      <xdr:row>3</xdr:row>
      <xdr:rowOff>128587</xdr:rowOff>
    </xdr:from>
    <xdr:to>
      <xdr:col>14</xdr:col>
      <xdr:colOff>428625</xdr:colOff>
      <xdr:row>18</xdr:row>
      <xdr:rowOff>142875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7859375" y="266700"/>
          <a:ext cx="685800" cy="714375"/>
        </a:xfrm>
        <a:prstGeom prst="rect">
          <a:avLst/>
        </a:prstGeom>
        <a:noFill/>
      </xdr:spPr>
    </xdr:pic>
    <xdr:clientData fLocksWithSheet="0"/>
  </xdr:oneCellAnchor>
  <xdr:twoCellAnchor editAs="oneCell">
    <xdr:from>
      <xdr:col>1</xdr:col>
      <xdr:colOff>57150</xdr:colOff>
      <xdr:row>74</xdr:row>
      <xdr:rowOff>85725</xdr:rowOff>
    </xdr:from>
    <xdr:to>
      <xdr:col>1</xdr:col>
      <xdr:colOff>2085975</xdr:colOff>
      <xdr:row>78</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7019925"/>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duarte/Documents/2022/3.%20Plan%20Anual%20Auditor&#237;a%202022/Priorizacion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CAJA DE HERRAMIENTAS"/>
      <sheetName val="GLOSARIO"/>
      <sheetName val="CONOCIMIENTO ENT"/>
      <sheetName val="MIPPA 1"/>
      <sheetName val="PRIORIZACIÓN (2)"/>
      <sheetName val="MIPPA 1.1"/>
      <sheetName val="ANALISIS OCI"/>
      <sheetName val="MET CALCULO RECURSOS"/>
      <sheetName val="2. Días -horas hábiles x vig"/>
      <sheetName val="1. Horas requeridas PAAI"/>
      <sheetName val="MIPPA 2"/>
      <sheetName val="PAA OCI  "/>
    </sheetNames>
    <sheetDataSet>
      <sheetData sheetId="0"/>
      <sheetData sheetId="1"/>
      <sheetData sheetId="2"/>
      <sheetData sheetId="3"/>
      <sheetData sheetId="4"/>
      <sheetData sheetId="5"/>
      <sheetData sheetId="6">
        <row r="9">
          <cell r="AC9" t="e">
            <v>#DIV/0!</v>
          </cell>
        </row>
        <row r="10">
          <cell r="AC10" t="e">
            <v>#DIV/0!</v>
          </cell>
        </row>
        <row r="11">
          <cell r="AC11" t="e">
            <v>#DIV/0!</v>
          </cell>
        </row>
        <row r="12">
          <cell r="AC12" t="e">
            <v>#DIV/0!</v>
          </cell>
        </row>
        <row r="13">
          <cell r="AC13" t="e">
            <v>#DIV/0!</v>
          </cell>
        </row>
        <row r="14">
          <cell r="AC14" t="e">
            <v>#DIV/0!</v>
          </cell>
        </row>
        <row r="15">
          <cell r="AC15" t="e">
            <v>#DIV/0!</v>
          </cell>
        </row>
        <row r="16">
          <cell r="AC16" t="e">
            <v>#DIV/0!</v>
          </cell>
        </row>
        <row r="17">
          <cell r="AC17" t="e">
            <v>#DIV/0!</v>
          </cell>
        </row>
        <row r="18">
          <cell r="AC18" t="e">
            <v>#DIV/0!</v>
          </cell>
        </row>
        <row r="19">
          <cell r="AC19" t="e">
            <v>#DIV/0!</v>
          </cell>
        </row>
        <row r="20">
          <cell r="AC20" t="e">
            <v>#DIV/0!</v>
          </cell>
        </row>
        <row r="21">
          <cell r="AC21" t="e">
            <v>#DIV/0!</v>
          </cell>
        </row>
        <row r="22">
          <cell r="AC22" t="e">
            <v>#DIV/0!</v>
          </cell>
        </row>
        <row r="23">
          <cell r="AC23" t="str">
            <v>Alto</v>
          </cell>
        </row>
        <row r="24">
          <cell r="AC24" t="e">
            <v>#DIV/0!</v>
          </cell>
        </row>
        <row r="25">
          <cell r="AC25" t="e">
            <v>#DIV/0!</v>
          </cell>
        </row>
        <row r="26">
          <cell r="AC26" t="e">
            <v>#DIV/0!</v>
          </cell>
        </row>
        <row r="27">
          <cell r="AC27" t="e">
            <v>#DIV/0!</v>
          </cell>
        </row>
        <row r="28">
          <cell r="AC28" t="str">
            <v>Moderado</v>
          </cell>
        </row>
        <row r="29">
          <cell r="AC29" t="e">
            <v>#DIV/0!</v>
          </cell>
        </row>
        <row r="30">
          <cell r="AC30" t="e">
            <v>#DIV/0!</v>
          </cell>
        </row>
        <row r="31">
          <cell r="AC31" t="e">
            <v>#DIV/0!</v>
          </cell>
        </row>
        <row r="32">
          <cell r="AC32" t="e">
            <v>#DIV/0!</v>
          </cell>
        </row>
        <row r="33">
          <cell r="AC33" t="str">
            <v>Bajo</v>
          </cell>
        </row>
        <row r="34">
          <cell r="AC34" t="str">
            <v>Moderado</v>
          </cell>
        </row>
        <row r="35">
          <cell r="AC35" t="str">
            <v>Moderado</v>
          </cell>
        </row>
        <row r="36">
          <cell r="AC36" t="str">
            <v>Moderado</v>
          </cell>
        </row>
        <row r="37">
          <cell r="AC37" t="str">
            <v>Moderado</v>
          </cell>
        </row>
        <row r="38">
          <cell r="AC38" t="str">
            <v>Moderado</v>
          </cell>
        </row>
        <row r="39">
          <cell r="AC39" t="str">
            <v>Moderado</v>
          </cell>
        </row>
        <row r="40">
          <cell r="AC40" t="str">
            <v>Moderado</v>
          </cell>
        </row>
        <row r="41">
          <cell r="AC41" t="str">
            <v>Moderado</v>
          </cell>
        </row>
        <row r="42">
          <cell r="AC42" t="str">
            <v>Moderado</v>
          </cell>
        </row>
        <row r="43">
          <cell r="AC43" t="str">
            <v>Moderado</v>
          </cell>
        </row>
        <row r="44">
          <cell r="AC44" t="str">
            <v>Moderado</v>
          </cell>
        </row>
        <row r="45">
          <cell r="AC45" t="str">
            <v>Moderado</v>
          </cell>
        </row>
        <row r="46">
          <cell r="AC46" t="str">
            <v>Moderado</v>
          </cell>
        </row>
        <row r="47">
          <cell r="AC47" t="str">
            <v>Moderado</v>
          </cell>
        </row>
        <row r="48">
          <cell r="AC48" t="str">
            <v>Moderado</v>
          </cell>
        </row>
        <row r="49">
          <cell r="AC49" t="str">
            <v>Moderado</v>
          </cell>
        </row>
        <row r="50">
          <cell r="AC50" t="str">
            <v>Moderado</v>
          </cell>
        </row>
        <row r="51">
          <cell r="AC51" t="str">
            <v>Moderado</v>
          </cell>
        </row>
        <row r="52">
          <cell r="AC52" t="str">
            <v>Moderado</v>
          </cell>
        </row>
        <row r="53">
          <cell r="AC53" t="str">
            <v>Moderado</v>
          </cell>
        </row>
        <row r="54">
          <cell r="AC54" t="str">
            <v>Moderado</v>
          </cell>
        </row>
        <row r="55">
          <cell r="AC55" t="str">
            <v>Moderado</v>
          </cell>
        </row>
        <row r="56">
          <cell r="AC56" t="str">
            <v>Moderado</v>
          </cell>
        </row>
        <row r="57">
          <cell r="AC57" t="str">
            <v>Moderado</v>
          </cell>
        </row>
        <row r="58">
          <cell r="AC58" t="str">
            <v>Moderado</v>
          </cell>
        </row>
        <row r="59">
          <cell r="AC59" t="str">
            <v>Moderado</v>
          </cell>
        </row>
        <row r="60">
          <cell r="AC60" t="str">
            <v>Moderado</v>
          </cell>
        </row>
        <row r="61">
          <cell r="AC61" t="str">
            <v>Moderado</v>
          </cell>
        </row>
        <row r="62">
          <cell r="AC62" t="e">
            <v>#DIV/0!</v>
          </cell>
        </row>
        <row r="63">
          <cell r="AC63" t="str">
            <v>Moderado</v>
          </cell>
        </row>
        <row r="64">
          <cell r="AC64" t="str">
            <v>Moderado</v>
          </cell>
        </row>
        <row r="65">
          <cell r="AC65" t="str">
            <v>Moderado</v>
          </cell>
        </row>
        <row r="66">
          <cell r="AC66" t="str">
            <v>Moderado</v>
          </cell>
        </row>
        <row r="67">
          <cell r="AC67" t="e">
            <v>#DIV/0!</v>
          </cell>
        </row>
        <row r="68">
          <cell r="AC68" t="str">
            <v>Bajo</v>
          </cell>
        </row>
      </sheetData>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a Belén Rojas Cumbe" refreshedDate="42401.386554861114" createdVersion="5" refreshedVersion="5" minRefreshableVersion="3" recordCount="35">
  <cacheSource type="worksheet">
    <worksheetSource ref="A1:E54" sheet="Hoja1"/>
  </cacheSource>
  <cacheFields count="5">
    <cacheField name="item" numFmtId="0">
      <sharedItems containsSemiMixedTypes="0" containsString="0" containsNumber="1" containsInteger="1" minValue="1" maxValue="35"/>
    </cacheField>
    <cacheField name="Actividad " numFmtId="0">
      <sharedItems longText="1"/>
    </cacheField>
    <cacheField name="Responsable" numFmtId="0">
      <sharedItems count="4">
        <s v="Maria Janeth Romero M."/>
        <s v="Cesar Sanchez"/>
        <s v="Magdalena Pedraza D."/>
        <s v="Equipo OCI"/>
      </sharedItems>
    </cacheField>
    <cacheField name="Fecha Inicio" numFmtId="0">
      <sharedItems containsDate="1" containsMixedTypes="1" minDate="2016-01-01T00:00:00" maxDate="2016-10-04T00:00:00"/>
    </cacheField>
    <cacheField name="Fecha Terminacion" numFmtId="0">
      <sharedItems containsDate="1" containsMixedTypes="1" minDate="2016-01-29T00:00:00" maxDate="2016-11-05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
  <r>
    <n v="1"/>
    <s v="Auditoría al Proceso de Gestión Documental"/>
    <x v="0"/>
    <d v="2016-03-01T00:00:00"/>
    <d v="2016-03-31T00:00:00"/>
  </r>
  <r>
    <n v="2"/>
    <s v="Auditoría Programa Centros Orquestales."/>
    <x v="1"/>
    <d v="2016-04-01T00:00:00"/>
    <d v="2016-04-29T00:00:00"/>
  </r>
  <r>
    <n v="3"/>
    <s v="Auditoría Proceso de Planeación Estrategica"/>
    <x v="2"/>
    <d v="2016-04-01T00:00:00"/>
    <d v="2016-05-06T00:00:00"/>
  </r>
  <r>
    <n v="4"/>
    <s v="Auditoría al Proceso de Gestión del Talento Humano: Procedimiento de Vinculación de Personal y al proceso de Bienestar social e Incentivos"/>
    <x v="0"/>
    <s v="02-05-2016                   01-09-2016"/>
    <s v="03-06-2016               30-09-2016"/>
  </r>
  <r>
    <n v="5"/>
    <s v="Auditoría a Tesorería."/>
    <x v="1"/>
    <d v="2016-08-01T00:00:00"/>
    <d v="2016-09-09T00:00:00"/>
  </r>
  <r>
    <n v="6"/>
    <s v="Auditoría Programa Distrital de Estimulos"/>
    <x v="1"/>
    <d v="2016-10-03T00:00:00"/>
    <d v="2016-11-04T00:00:00"/>
  </r>
  <r>
    <n v="7"/>
    <s v="Realizar evaluación y seguimiento  a la implementación y operación de los diferentes módulos del sistema de información SI CAPITAL."/>
    <x v="0"/>
    <d v="2016-04-01T00:00:00"/>
    <d v="2016-05-06T00:00:00"/>
  </r>
  <r>
    <n v="8"/>
    <s v="Realizar seguimiento al proceso  Gestión Contractual "/>
    <x v="1"/>
    <d v="2016-05-02T00:00:00"/>
    <d v="2016-05-31T00:00:00"/>
  </r>
  <r>
    <n v="9"/>
    <s v="Realizar verificación al cumplimiento de la Ley 1712 de 2014 y Resolución Interna 017 de 2011 (Publicación de la información mínima obligatoria en la página Web e Intranet de la Entidad)."/>
    <x v="0"/>
    <d v="2016-05-02T00:00:00"/>
    <d v="2016-05-31T00:00:00"/>
  </r>
  <r>
    <n v="10"/>
    <s v="Seguimiento proceso gestión financiera - Contabilidad."/>
    <x v="1"/>
    <d v="2016-06-01T00:00:00"/>
    <d v="2016-06-30T00:00:00"/>
  </r>
  <r>
    <n v="11"/>
    <s v="Verificar la Implementacion del Sistema de Informacion  del Empleo Publico SIGEP."/>
    <x v="1"/>
    <d v="2016-07-01T00:00:00"/>
    <d v="2016-07-29T00:00:00"/>
  </r>
  <r>
    <n v="12"/>
    <s v="Realizar seguimiento a la evaluación del Desempeño laboral, a los Planes de Mejoramiento Individual y los Acuerdos de Gestión."/>
    <x v="2"/>
    <d v="2016-09-19T00:00:00"/>
    <d v="2016-10-19T00:00:00"/>
  </r>
  <r>
    <n v="13"/>
    <s v="Seguimiento al cumplimiento de los POAS, PIC, PIGA, PETIC, indicadores de gestión y Plan de manejo de los riesgos de las dependencias."/>
    <x v="3"/>
    <s v="01/09/2016                    01-12-2016"/>
    <s v="30/10/2016            30-12-2016"/>
  </r>
  <r>
    <n v="14"/>
    <s v="Seguimiento a los Comités Institucionales"/>
    <x v="2"/>
    <d v="2016-10-01T00:00:00"/>
    <d v="2016-10-31T00:00:00"/>
  </r>
  <r>
    <n v="15"/>
    <s v="Acompañar y asesorar a los jefes de las dependencias "/>
    <x v="2"/>
    <s v="permanete"/>
    <s v="permanente"/>
  </r>
  <r>
    <n v="16"/>
    <s v="Elaborar Informe de Evaluación a la Gestión Anual por Dependencias vigencia 2015 (Ley 909 de 2004, Decreto 1227 de 2005, Circular 04 de 2005 Consejo Asesor del Gobierno Nacional en materia de Control Interno)._x000a_Plazo máximo enero 30."/>
    <x v="2"/>
    <d v="2016-01-01T00:00:00"/>
    <d v="2016-01-29T00:00:00"/>
  </r>
  <r>
    <n v="17"/>
    <s v="Elaborar semestralmente Informe Quejas, Sugerencias y Reclamos (Ley 1474 de 2011, artículo 76, presentado al director de la entidad, Decreto 2641 de 2012)."/>
    <x v="0"/>
    <s v="01-01-2016                        01-07-2016"/>
    <s v="31-01-2016                       30-07-2016"/>
  </r>
  <r>
    <n v="18"/>
    <s v="Elaborar Informe Ejecutivo Anual del Sistema de Control Interno MECI 2014 (Decreto 2145 de 1999, Decreto 2539 de 2000, Decreto 1027 de 2007)."/>
    <x v="2"/>
    <d v="2016-02-01T00:00:00"/>
    <d v="2016-02-29T00:00:00"/>
  </r>
  <r>
    <n v="19"/>
    <s v="Elaborar Informe de Control Interno Contable Vigencia 2015 (Resolución 357 de 2008, Instructivo No.2 de 2013 de la Contaduría General de la Nación). Plazo máximo febrero 27"/>
    <x v="1"/>
    <d v="2016-02-01T00:00:00"/>
    <d v="2016-02-29T00:00:00"/>
  </r>
  <r>
    <n v="20"/>
    <s v="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_x000a_"/>
    <x v="1"/>
    <d v="2016-02-01T00:00:00"/>
    <d v="2016-02-29T00:00:00"/>
  </r>
  <r>
    <n v="21"/>
    <s v="Elaborar el Informe Pormenorizado del estado del Control Interno MECI (Ley 1474 de 2011, articulo 9 - publicar cada 4 meses en la página web Informe Pormenorizado del estado del C.I.)"/>
    <x v="2"/>
    <s v="01/02/2016                 01-06-2016                       03-10-2016 "/>
    <s v="11/03/2016                11-07-2016              11-11-2016"/>
  </r>
  <r>
    <n v="22"/>
    <s v="Elaborar Informe Derechos de Autor software (Directiva Presidencial 02 de 2002, Circular 07 de 2005 del Consejo Asesor del Gobierno Nacional en materia de control interno, Circular 04 de 2006 del DAFP)."/>
    <x v="0"/>
    <d v="2016-03-01T00:00:00"/>
    <d v="2016-03-18T00:00:00"/>
  </r>
  <r>
    <n v="23"/>
    <s v="Verificar la publicación del Plan Anticorrupción y de Atención a la Ciudadanía 2016"/>
    <x v="0"/>
    <d v="2016-03-30T00:00:00"/>
    <d v="2016-04-01T00:00:00"/>
  </r>
  <r>
    <n v="24"/>
    <s v="Verificar la publicación del Plan Anticorrupción y de Atención a la Ciudadanía y realizar los seguimientos correspondientes (Decreto 2641 de 2012 por el cual se reglamentan los artículos 73 y 76 de la Ley 1474 de 2011)."/>
    <x v="0"/>
    <s v="01-05-2016                 01-09-2016                    01-12-2016"/>
    <s v="16-05-2016           14-09-2016          14-01-2017"/>
  </r>
  <r>
    <n v="25"/>
    <s v="Realizar seguimiento a las funciones del Comité de Conciliaciones (Ley 678 de 2011, Decreto 1716 de 2009)."/>
    <x v="2"/>
    <d v="2016-05-01T00:00:00"/>
    <d v="2016-05-31T00:00:00"/>
  </r>
  <r>
    <n v="26"/>
    <s v="Realizar seguimiento al cumplimiento de la Directiva No. 003 de 2013 (Pérdida de bienes, información, actividades programadas y realizadas en cumplimiento de la Directiva)."/>
    <x v="0"/>
    <s v="02-05-2016                  01-11-2016"/>
    <s v="15-05-2016                               15-11-2016"/>
  </r>
  <r>
    <n v="27"/>
    <s v="Elaborar Informe de seguimiento Decreto 371 de 2010 &quot;Por el cual se establecen lineamientos para preservar y fortalecer la transparencia y para la prevención de la corrupción en las Entidades y organismos del Distrito Capital.  "/>
    <x v="2"/>
    <d v="2016-08-01T00:00:00"/>
    <d v="2016-08-31T00:00:00"/>
  </r>
  <r>
    <n v="28"/>
    <s v="Realizar seguimiento a la Austeridad en el Gasto (Decreto 984 de 2012, Circular 12 de 2011 y Resolución No. 273 de 2011 de la OFB)"/>
    <x v="1"/>
    <s v="01-01-2016                 01-04-2016                       01-07-2016                03-10-2016"/>
    <s v="29-01-2016              29-04-2016                 29-07-2016                     31-10-2016"/>
  </r>
  <r>
    <n v="29"/>
    <s v="Realizar seguimiento a las causas que impactan los resultados de los avances en la gestión presupuestal, contractual y física, en cumplimiento de las metas del Plan de Desarrollo de la Entidad (Decreto 370 de 2014)"/>
    <x v="2"/>
    <s v="01-02-2016               01-04-2016               01-07-2016"/>
    <s v="15/02/2016           29-04-2016           29-07-2016"/>
  </r>
  <r>
    <n v="30"/>
    <s v="Realizar seguimiento al avance de la implementación y sostenibilidad del SIG (Decreto 334 de 2013 y Circular 160 de 2013). Semestral"/>
    <x v="0"/>
    <s v="01-02-2016                  01-07-2016"/>
    <s v="15-02-2016             29-07-2016"/>
  </r>
  <r>
    <n v="31"/>
    <s v="Relacionar los informes que haya presentado y publicado  el Jefe OCI, en cumplimiento de sus funciones y sobre la ejecución del Programa Anual de Auditorías.(Decreto 370 de 2014). "/>
    <x v="2"/>
    <s v="01-02-2016                      01-07-2016"/>
    <s v="15-02-2016          29-07-2016"/>
  </r>
  <r>
    <n v="32"/>
    <s v="Realizar seguimiento a los Mapas de Riesgo que puedan impactar los resultados previstos en los Planes de Gestión y los proyectos de inversión, y que pudieran llegar a afectar el cumplimiento de los compromisos del Plan de Desarrollo (Decreto 370 de 2014). "/>
    <x v="2"/>
    <s v="02-05-2016                      01-09-2016"/>
    <s v="31-05-2016              30-09-2016"/>
  </r>
  <r>
    <n v="33"/>
    <s v="Publicar en los medios de comunicación internos artículos relacionados con el Fomento de la Cultura del Control - MECI"/>
    <x v="2"/>
    <s v="01-03-2016                01-06-2016                     01-09-2016                         01-12-2016"/>
    <s v="31-03-2016               30-06-2016                    30-09-2016                31-12-2016"/>
  </r>
  <r>
    <n v="34"/>
    <s v="Realizar seguimiento al Plan de Mejoramiento Institucional (Contraloría de Bogotá, D.C.) vigencias 2012, 2013 y 2014."/>
    <x v="1"/>
    <s v="01-07-2016                               01-12-2016"/>
    <s v="29-07-2016                    31-12-2016"/>
  </r>
  <r>
    <n v="35"/>
    <s v="Realizar seguimiento al Plan de Mejoramiento por Procesos."/>
    <x v="0"/>
    <s v="01-07-2016                               01-12-2016"/>
    <s v="29-07-2016                    30-12-20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1" cacheId="4" applyNumberFormats="0" applyBorderFormats="0" applyFontFormats="0" applyPatternFormats="0" applyAlignmentFormats="0" applyWidthHeightFormats="1" dataCaption="Valores" updatedVersion="5" minRefreshableVersion="3" useAutoFormatting="1" rowGrandTotals="0" colGrandTotals="0" itemPrintTitles="1" createdVersion="5" indent="0" compact="0" compactData="0" multipleFieldFilters="0" chartFormat="2">
  <location ref="A3:B7" firstHeaderRow="1" firstDataRow="1" firstDataCol="1"/>
  <pivotFields count="5">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3"/>
        <item x="2"/>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
  </rowFields>
  <rowItems count="4">
    <i>
      <x/>
    </i>
    <i>
      <x v="1"/>
    </i>
    <i>
      <x v="2"/>
    </i>
    <i>
      <x v="3"/>
    </i>
  </rowItems>
  <colItems count="1">
    <i/>
  </colItems>
  <dataFields count="1">
    <dataField name="Cuenta de item" fld="0"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3"/>
          </reference>
        </references>
      </pivotArea>
    </chartFormat>
    <chartFormat chart="0" format="2">
      <pivotArea type="data" outline="0" fieldPosition="0">
        <references count="2">
          <reference field="4294967294" count="1" selected="0">
            <x v="0"/>
          </reference>
          <reference field="2" count="1" selected="0">
            <x v="2"/>
          </reference>
        </references>
      </pivotArea>
    </chartFormat>
    <chartFormat chart="0" format="3">
      <pivotArea type="data" outline="0" fieldPosition="0">
        <references count="2">
          <reference field="4294967294" count="1" selected="0">
            <x v="0"/>
          </reference>
          <reference field="2" count="1" selected="0">
            <x v="1"/>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opLeftCell="A6" zoomScale="85" zoomScaleNormal="85" workbookViewId="0">
      <selection activeCell="M16" sqref="M16"/>
    </sheetView>
  </sheetViews>
  <sheetFormatPr baseColWidth="10" defaultColWidth="9.140625" defaultRowHeight="15" x14ac:dyDescent="0.25"/>
  <cols>
    <col min="1" max="1" width="47.7109375" customWidth="1"/>
    <col min="2" max="4" width="4.85546875"/>
    <col min="5" max="5" width="7.28515625"/>
    <col min="6" max="6" width="14.28515625"/>
    <col min="7" max="7" width="21.28515625"/>
    <col min="8" max="8" width="13.5703125" customWidth="1"/>
    <col min="9" max="9" width="12.140625" customWidth="1"/>
    <col min="10" max="10" width="24.42578125" customWidth="1"/>
    <col min="11" max="11" width="18.42578125" customWidth="1"/>
    <col min="12" max="12" width="41.28515625" customWidth="1"/>
    <col min="13" max="13" width="57" customWidth="1"/>
    <col min="14" max="14" width="17.140625" customWidth="1"/>
    <col min="15" max="1025" width="8.5703125"/>
  </cols>
  <sheetData>
    <row r="1" spans="1:13" ht="18.75" x14ac:dyDescent="0.25">
      <c r="A1" s="473" t="s">
        <v>0</v>
      </c>
      <c r="B1" s="474"/>
      <c r="C1" s="474"/>
      <c r="D1" s="474"/>
      <c r="E1" s="474"/>
      <c r="F1" s="474"/>
      <c r="G1" s="474"/>
      <c r="H1" s="474"/>
      <c r="I1" s="474"/>
      <c r="J1" s="474"/>
      <c r="K1" s="474"/>
      <c r="L1" s="474"/>
      <c r="M1" s="475"/>
    </row>
    <row r="2" spans="1:13" ht="17.25" x14ac:dyDescent="0.25">
      <c r="A2" s="466" t="s">
        <v>1</v>
      </c>
      <c r="B2" s="467"/>
      <c r="C2" s="476" t="s">
        <v>207</v>
      </c>
      <c r="D2" s="476"/>
      <c r="E2" s="476"/>
      <c r="F2" s="476"/>
      <c r="G2" s="476"/>
      <c r="H2" s="476"/>
      <c r="I2" s="476"/>
      <c r="J2" s="476"/>
      <c r="K2" s="476"/>
      <c r="L2" s="45" t="s">
        <v>2</v>
      </c>
      <c r="M2" s="34">
        <v>2016</v>
      </c>
    </row>
    <row r="3" spans="1:13" ht="43.5" customHeight="1" x14ac:dyDescent="0.3">
      <c r="A3" s="477" t="s">
        <v>3</v>
      </c>
      <c r="B3" s="478"/>
      <c r="C3" s="479" t="s">
        <v>208</v>
      </c>
      <c r="D3" s="479"/>
      <c r="E3" s="479"/>
      <c r="F3" s="479"/>
      <c r="G3" s="479"/>
      <c r="H3" s="479"/>
      <c r="I3" s="479"/>
      <c r="J3" s="479"/>
      <c r="K3" s="479"/>
      <c r="L3" s="45" t="s">
        <v>4</v>
      </c>
      <c r="M3" s="35" t="s">
        <v>43</v>
      </c>
    </row>
    <row r="4" spans="1:13" ht="42" customHeight="1" x14ac:dyDescent="0.25">
      <c r="A4" s="466" t="s">
        <v>5</v>
      </c>
      <c r="B4" s="467"/>
      <c r="C4" s="468" t="s">
        <v>152</v>
      </c>
      <c r="D4" s="468"/>
      <c r="E4" s="468"/>
      <c r="F4" s="468"/>
      <c r="G4" s="468"/>
      <c r="H4" s="468"/>
      <c r="I4" s="468"/>
      <c r="J4" s="468"/>
      <c r="K4" s="468"/>
      <c r="L4" s="468"/>
      <c r="M4" s="469"/>
    </row>
    <row r="5" spans="1:13" ht="31.5" customHeight="1" x14ac:dyDescent="0.25">
      <c r="A5" s="466" t="s">
        <v>6</v>
      </c>
      <c r="B5" s="467"/>
      <c r="C5" s="468" t="s">
        <v>45</v>
      </c>
      <c r="D5" s="468"/>
      <c r="E5" s="468"/>
      <c r="F5" s="468"/>
      <c r="G5" s="468"/>
      <c r="H5" s="468"/>
      <c r="I5" s="468"/>
      <c r="J5" s="468"/>
      <c r="K5" s="468"/>
      <c r="L5" s="468"/>
      <c r="M5" s="469"/>
    </row>
    <row r="6" spans="1:13" ht="17.25" x14ac:dyDescent="0.25">
      <c r="A6" s="466" t="s">
        <v>7</v>
      </c>
      <c r="B6" s="467"/>
      <c r="C6" s="470" t="s">
        <v>46</v>
      </c>
      <c r="D6" s="471"/>
      <c r="E6" s="471"/>
      <c r="F6" s="471"/>
      <c r="G6" s="471"/>
      <c r="H6" s="471"/>
      <c r="I6" s="471"/>
      <c r="J6" s="471"/>
      <c r="K6" s="471"/>
      <c r="L6" s="471"/>
      <c r="M6" s="472"/>
    </row>
    <row r="7" spans="1:13" x14ac:dyDescent="0.25">
      <c r="A7" s="445" t="s">
        <v>47</v>
      </c>
      <c r="B7" s="446"/>
      <c r="C7" s="446"/>
      <c r="D7" s="446"/>
      <c r="E7" s="446"/>
      <c r="F7" s="446"/>
      <c r="G7" s="446"/>
      <c r="H7" s="446"/>
      <c r="I7" s="446"/>
      <c r="J7" s="446"/>
      <c r="K7" s="446"/>
      <c r="L7" s="446"/>
      <c r="M7" s="447"/>
    </row>
    <row r="8" spans="1:13" ht="60" x14ac:dyDescent="0.25">
      <c r="A8" s="448" t="s">
        <v>8</v>
      </c>
      <c r="B8" s="449" t="s">
        <v>9</v>
      </c>
      <c r="C8" s="449"/>
      <c r="D8" s="449"/>
      <c r="E8" s="449"/>
      <c r="F8" s="449"/>
      <c r="G8" s="46" t="s">
        <v>10</v>
      </c>
      <c r="H8" s="46" t="s">
        <v>11</v>
      </c>
      <c r="I8" s="449" t="s">
        <v>12</v>
      </c>
      <c r="J8" s="449"/>
      <c r="K8" s="46" t="s">
        <v>13</v>
      </c>
      <c r="L8" s="46" t="s">
        <v>14</v>
      </c>
      <c r="M8" s="30" t="s">
        <v>15</v>
      </c>
    </row>
    <row r="9" spans="1:13" x14ac:dyDescent="0.25">
      <c r="A9" s="448"/>
      <c r="B9" s="487"/>
      <c r="C9" s="487"/>
      <c r="D9" s="487"/>
      <c r="E9" s="487"/>
      <c r="F9" s="487"/>
      <c r="G9" s="47">
        <v>4</v>
      </c>
      <c r="H9" s="36">
        <v>1</v>
      </c>
      <c r="I9" s="488"/>
      <c r="J9" s="489"/>
      <c r="K9" s="50">
        <v>2</v>
      </c>
      <c r="L9" s="50">
        <v>1</v>
      </c>
      <c r="M9" s="31"/>
    </row>
    <row r="10" spans="1:13" x14ac:dyDescent="0.25">
      <c r="A10" s="448" t="s">
        <v>16</v>
      </c>
      <c r="B10" s="449"/>
      <c r="C10" s="449"/>
      <c r="D10" s="449"/>
      <c r="E10" s="449"/>
      <c r="F10" s="449"/>
      <c r="G10" s="449"/>
      <c r="H10" s="449" t="s">
        <v>17</v>
      </c>
      <c r="I10" s="449"/>
      <c r="J10" s="449"/>
      <c r="K10" s="449"/>
      <c r="L10" s="449"/>
      <c r="M10" s="460"/>
    </row>
    <row r="11" spans="1:13" x14ac:dyDescent="0.25">
      <c r="A11" s="461" t="s">
        <v>158</v>
      </c>
      <c r="B11" s="462"/>
      <c r="C11" s="462"/>
      <c r="D11" s="462"/>
      <c r="E11" s="462"/>
      <c r="F11" s="462"/>
      <c r="G11" s="462"/>
      <c r="H11" s="463" t="s">
        <v>48</v>
      </c>
      <c r="I11" s="463"/>
      <c r="J11" s="463"/>
      <c r="K11" s="463"/>
      <c r="L11" s="463"/>
      <c r="M11" s="464"/>
    </row>
    <row r="12" spans="1:13" ht="15.75" x14ac:dyDescent="0.25">
      <c r="A12" s="492" t="s">
        <v>19</v>
      </c>
      <c r="B12" s="490" t="s">
        <v>20</v>
      </c>
      <c r="C12" s="490"/>
      <c r="D12" s="490"/>
      <c r="E12" s="490"/>
      <c r="F12" s="493" t="s">
        <v>21</v>
      </c>
      <c r="G12" s="490" t="s">
        <v>22</v>
      </c>
      <c r="H12" s="483" t="s">
        <v>23</v>
      </c>
      <c r="I12" s="483"/>
      <c r="J12" s="465" t="s">
        <v>24</v>
      </c>
      <c r="K12" s="7" t="s">
        <v>25</v>
      </c>
      <c r="L12" s="490" t="s">
        <v>26</v>
      </c>
      <c r="M12" s="491" t="s">
        <v>27</v>
      </c>
    </row>
    <row r="13" spans="1:13" ht="63" x14ac:dyDescent="0.25">
      <c r="A13" s="492"/>
      <c r="B13" s="48" t="s">
        <v>28</v>
      </c>
      <c r="C13" s="48" t="s">
        <v>29</v>
      </c>
      <c r="D13" s="48" t="s">
        <v>30</v>
      </c>
      <c r="E13" s="48" t="s">
        <v>31</v>
      </c>
      <c r="F13" s="493"/>
      <c r="G13" s="493"/>
      <c r="H13" s="49" t="s">
        <v>32</v>
      </c>
      <c r="I13" s="49" t="s">
        <v>33</v>
      </c>
      <c r="J13" s="465"/>
      <c r="K13" s="49" t="s">
        <v>34</v>
      </c>
      <c r="L13" s="490"/>
      <c r="M13" s="491"/>
    </row>
    <row r="14" spans="1:13" ht="15.75" x14ac:dyDescent="0.25">
      <c r="A14" s="480" t="s">
        <v>35</v>
      </c>
      <c r="B14" s="481"/>
      <c r="C14" s="481"/>
      <c r="D14" s="481"/>
      <c r="E14" s="481"/>
      <c r="F14" s="481"/>
      <c r="G14" s="481"/>
      <c r="H14" s="481"/>
      <c r="I14" s="481"/>
      <c r="J14" s="481"/>
      <c r="K14" s="481"/>
      <c r="L14" s="481"/>
      <c r="M14" s="482"/>
    </row>
    <row r="15" spans="1:13" ht="57.75" customHeight="1" x14ac:dyDescent="0.25">
      <c r="A15" s="52" t="s">
        <v>54</v>
      </c>
      <c r="B15" s="53" t="s">
        <v>50</v>
      </c>
      <c r="C15" s="53"/>
      <c r="D15" s="53"/>
      <c r="E15" s="53"/>
      <c r="F15" s="54" t="s">
        <v>56</v>
      </c>
      <c r="G15" s="53" t="s">
        <v>115</v>
      </c>
      <c r="H15" s="55">
        <v>42492</v>
      </c>
      <c r="I15" s="55">
        <v>42521</v>
      </c>
      <c r="J15" s="53" t="s">
        <v>153</v>
      </c>
      <c r="K15" s="55" t="s">
        <v>181</v>
      </c>
      <c r="L15" s="55"/>
      <c r="M15" s="56"/>
    </row>
    <row r="16" spans="1:13" ht="67.5" customHeight="1" x14ac:dyDescent="0.25">
      <c r="A16" s="52" t="s">
        <v>52</v>
      </c>
      <c r="B16" s="53"/>
      <c r="C16" s="53"/>
      <c r="D16" s="53" t="s">
        <v>50</v>
      </c>
      <c r="E16" s="53"/>
      <c r="F16" s="54" t="s">
        <v>57</v>
      </c>
      <c r="G16" s="54" t="s">
        <v>51</v>
      </c>
      <c r="H16" s="57">
        <v>42599</v>
      </c>
      <c r="I16" s="57">
        <v>42643</v>
      </c>
      <c r="J16" s="53" t="s">
        <v>153</v>
      </c>
      <c r="K16" s="53"/>
      <c r="L16" s="54"/>
      <c r="M16" s="92" t="s">
        <v>204</v>
      </c>
    </row>
    <row r="17" spans="1:13" ht="38.25" x14ac:dyDescent="0.25">
      <c r="A17" s="52" t="s">
        <v>53</v>
      </c>
      <c r="B17" s="53"/>
      <c r="C17" s="53" t="s">
        <v>50</v>
      </c>
      <c r="D17" s="53"/>
      <c r="E17" s="53"/>
      <c r="F17" s="54" t="s">
        <v>51</v>
      </c>
      <c r="G17" s="53" t="s">
        <v>115</v>
      </c>
      <c r="H17" s="57" t="s">
        <v>150</v>
      </c>
      <c r="I17" s="57" t="s">
        <v>151</v>
      </c>
      <c r="J17" s="53" t="s">
        <v>153</v>
      </c>
      <c r="K17" s="55"/>
      <c r="L17" s="53"/>
      <c r="M17" s="56"/>
    </row>
    <row r="18" spans="1:13" ht="30" customHeight="1" x14ac:dyDescent="0.25">
      <c r="A18" s="52" t="s">
        <v>59</v>
      </c>
      <c r="B18" s="53"/>
      <c r="C18" s="53"/>
      <c r="D18" s="53" t="s">
        <v>50</v>
      </c>
      <c r="E18" s="53"/>
      <c r="F18" s="54" t="s">
        <v>56</v>
      </c>
      <c r="G18" s="53" t="s">
        <v>115</v>
      </c>
      <c r="H18" s="57">
        <v>42583</v>
      </c>
      <c r="I18" s="57">
        <v>42622</v>
      </c>
      <c r="J18" s="53" t="s">
        <v>153</v>
      </c>
      <c r="K18" s="53"/>
      <c r="L18" s="53"/>
      <c r="M18" s="56"/>
    </row>
    <row r="19" spans="1:13" ht="38.25" x14ac:dyDescent="0.25">
      <c r="A19" s="58" t="s">
        <v>171</v>
      </c>
      <c r="B19" s="53"/>
      <c r="C19" s="53"/>
      <c r="D19" s="53" t="s">
        <v>114</v>
      </c>
      <c r="E19" s="53"/>
      <c r="F19" s="54" t="s">
        <v>56</v>
      </c>
      <c r="G19" s="53" t="s">
        <v>115</v>
      </c>
      <c r="H19" s="57">
        <v>42646</v>
      </c>
      <c r="I19" s="57">
        <v>42678</v>
      </c>
      <c r="J19" s="53" t="s">
        <v>153</v>
      </c>
      <c r="K19" s="59"/>
      <c r="L19" s="53"/>
      <c r="M19" s="56"/>
    </row>
    <row r="20" spans="1:13" ht="32.25" customHeight="1" x14ac:dyDescent="0.25">
      <c r="A20" s="52" t="s">
        <v>49</v>
      </c>
      <c r="B20" s="53"/>
      <c r="C20" s="53"/>
      <c r="D20" s="53" t="s">
        <v>50</v>
      </c>
      <c r="E20" s="53"/>
      <c r="F20" s="54" t="s">
        <v>51</v>
      </c>
      <c r="G20" s="53" t="s">
        <v>115</v>
      </c>
      <c r="H20" s="57">
        <v>42675</v>
      </c>
      <c r="I20" s="57">
        <v>42704</v>
      </c>
      <c r="J20" s="53" t="s">
        <v>153</v>
      </c>
      <c r="K20" s="53"/>
      <c r="L20" s="53"/>
      <c r="M20" s="56"/>
    </row>
    <row r="21" spans="1:13" x14ac:dyDescent="0.25">
      <c r="A21" s="484" t="s">
        <v>122</v>
      </c>
      <c r="B21" s="485"/>
      <c r="C21" s="485"/>
      <c r="D21" s="485"/>
      <c r="E21" s="485"/>
      <c r="F21" s="485"/>
      <c r="G21" s="485"/>
      <c r="H21" s="485"/>
      <c r="I21" s="485"/>
      <c r="J21" s="485"/>
      <c r="K21" s="485"/>
      <c r="L21" s="485"/>
      <c r="M21" s="486"/>
    </row>
    <row r="22" spans="1:13" ht="48" customHeight="1" x14ac:dyDescent="0.25">
      <c r="A22" s="52" t="s">
        <v>170</v>
      </c>
      <c r="B22" s="60"/>
      <c r="C22" s="61"/>
      <c r="D22" s="61" t="s">
        <v>50</v>
      </c>
      <c r="E22" s="61"/>
      <c r="F22" s="61" t="s">
        <v>56</v>
      </c>
      <c r="G22" s="61" t="s">
        <v>148</v>
      </c>
      <c r="H22" s="62">
        <v>42430</v>
      </c>
      <c r="I22" s="62">
        <v>42475</v>
      </c>
      <c r="J22" s="61" t="s">
        <v>169</v>
      </c>
      <c r="K22" s="55">
        <v>42481</v>
      </c>
      <c r="L22" s="94" t="s">
        <v>185</v>
      </c>
      <c r="M22" s="82"/>
    </row>
    <row r="23" spans="1:13" ht="45.75" customHeight="1" x14ac:dyDescent="0.25">
      <c r="A23" s="58" t="s">
        <v>69</v>
      </c>
      <c r="B23" s="61"/>
      <c r="C23" s="61"/>
      <c r="D23" s="61" t="s">
        <v>114</v>
      </c>
      <c r="E23" s="61"/>
      <c r="F23" s="61" t="s">
        <v>51</v>
      </c>
      <c r="G23" s="63" t="s">
        <v>115</v>
      </c>
      <c r="H23" s="62">
        <v>42461</v>
      </c>
      <c r="I23" s="62">
        <v>42496</v>
      </c>
      <c r="J23" s="61" t="s">
        <v>119</v>
      </c>
      <c r="K23" s="55">
        <v>42142</v>
      </c>
      <c r="L23" s="94" t="s">
        <v>185</v>
      </c>
      <c r="M23" s="83"/>
    </row>
    <row r="24" spans="1:13" ht="43.5" customHeight="1" x14ac:dyDescent="0.25">
      <c r="A24" s="52" t="s">
        <v>72</v>
      </c>
      <c r="B24" s="64" t="s">
        <v>114</v>
      </c>
      <c r="C24" s="64" t="s">
        <v>114</v>
      </c>
      <c r="D24" s="64" t="s">
        <v>114</v>
      </c>
      <c r="E24" s="64"/>
      <c r="F24" s="64" t="s">
        <v>57</v>
      </c>
      <c r="G24" s="65" t="s">
        <v>115</v>
      </c>
      <c r="H24" s="66">
        <v>42461</v>
      </c>
      <c r="I24" s="66">
        <v>42489</v>
      </c>
      <c r="J24" s="64" t="s">
        <v>119</v>
      </c>
      <c r="K24" s="66">
        <v>42478</v>
      </c>
      <c r="L24" s="94" t="s">
        <v>185</v>
      </c>
      <c r="M24" s="67"/>
    </row>
    <row r="25" spans="1:13" ht="41.25" customHeight="1" x14ac:dyDescent="0.25">
      <c r="A25" s="68" t="s">
        <v>213</v>
      </c>
      <c r="B25" s="64"/>
      <c r="C25" s="64"/>
      <c r="D25" s="64" t="s">
        <v>114</v>
      </c>
      <c r="E25" s="64"/>
      <c r="F25" s="64" t="s">
        <v>56</v>
      </c>
      <c r="G25" s="65" t="s">
        <v>115</v>
      </c>
      <c r="H25" s="66">
        <v>42522</v>
      </c>
      <c r="I25" s="66">
        <v>42551</v>
      </c>
      <c r="J25" s="66" t="s">
        <v>119</v>
      </c>
      <c r="K25" s="66" t="s">
        <v>181</v>
      </c>
      <c r="L25" s="94"/>
      <c r="M25" s="84"/>
    </row>
    <row r="26" spans="1:13" ht="38.25" x14ac:dyDescent="0.25">
      <c r="A26" s="52" t="s">
        <v>70</v>
      </c>
      <c r="B26" s="64" t="s">
        <v>114</v>
      </c>
      <c r="C26" s="64" t="s">
        <v>114</v>
      </c>
      <c r="D26" s="64" t="s">
        <v>114</v>
      </c>
      <c r="E26" s="64"/>
      <c r="F26" s="64" t="s">
        <v>57</v>
      </c>
      <c r="G26" s="65" t="s">
        <v>115</v>
      </c>
      <c r="H26" s="66">
        <v>42632</v>
      </c>
      <c r="I26" s="66">
        <v>42662</v>
      </c>
      <c r="J26" s="64" t="s">
        <v>119</v>
      </c>
      <c r="K26" s="64"/>
      <c r="L26" s="64"/>
      <c r="M26" s="67"/>
    </row>
    <row r="27" spans="1:13" ht="51" x14ac:dyDescent="0.25">
      <c r="A27" s="52" t="s">
        <v>175</v>
      </c>
      <c r="B27" s="64" t="s">
        <v>114</v>
      </c>
      <c r="C27" s="64" t="s">
        <v>114</v>
      </c>
      <c r="D27" s="64" t="s">
        <v>114</v>
      </c>
      <c r="E27" s="64"/>
      <c r="F27" s="64" t="s">
        <v>115</v>
      </c>
      <c r="G27" s="65" t="s">
        <v>115</v>
      </c>
      <c r="H27" s="66" t="s">
        <v>74</v>
      </c>
      <c r="I27" s="66" t="s">
        <v>113</v>
      </c>
      <c r="J27" s="64" t="s">
        <v>119</v>
      </c>
      <c r="K27" s="64"/>
      <c r="L27" s="64"/>
      <c r="M27" s="67"/>
    </row>
    <row r="28" spans="1:13" ht="30.75" customHeight="1" x14ac:dyDescent="0.25">
      <c r="A28" s="68" t="s">
        <v>68</v>
      </c>
      <c r="B28" s="69"/>
      <c r="C28" s="64"/>
      <c r="D28" s="64" t="s">
        <v>114</v>
      </c>
      <c r="E28" s="64"/>
      <c r="F28" s="64" t="s">
        <v>56</v>
      </c>
      <c r="G28" s="64" t="s">
        <v>115</v>
      </c>
      <c r="H28" s="66">
        <v>42675</v>
      </c>
      <c r="I28" s="66">
        <v>42704</v>
      </c>
      <c r="J28" s="66" t="s">
        <v>119</v>
      </c>
      <c r="K28" s="66"/>
      <c r="L28" s="66"/>
      <c r="M28" s="84"/>
    </row>
    <row r="29" spans="1:13" ht="30.75" customHeight="1" x14ac:dyDescent="0.25">
      <c r="A29" s="52" t="s">
        <v>73</v>
      </c>
      <c r="B29" s="64"/>
      <c r="C29" s="64"/>
      <c r="D29" s="64" t="s">
        <v>114</v>
      </c>
      <c r="E29" s="64"/>
      <c r="F29" s="64" t="s">
        <v>56</v>
      </c>
      <c r="G29" s="65" t="s">
        <v>115</v>
      </c>
      <c r="H29" s="66">
        <v>42675</v>
      </c>
      <c r="I29" s="66">
        <v>42704</v>
      </c>
      <c r="J29" s="64" t="s">
        <v>119</v>
      </c>
      <c r="K29" s="66"/>
      <c r="L29" s="66"/>
      <c r="M29" s="84"/>
    </row>
    <row r="30" spans="1:13" ht="38.25" x14ac:dyDescent="0.25">
      <c r="A30" s="70" t="s">
        <v>215</v>
      </c>
      <c r="B30" s="65"/>
      <c r="C30" s="65"/>
      <c r="D30" s="65" t="s">
        <v>114</v>
      </c>
      <c r="E30" s="65"/>
      <c r="F30" s="64" t="s">
        <v>210</v>
      </c>
      <c r="G30" s="65" t="s">
        <v>115</v>
      </c>
      <c r="H30" s="66">
        <v>42644</v>
      </c>
      <c r="I30" s="66">
        <v>42674</v>
      </c>
      <c r="J30" s="65" t="s">
        <v>169</v>
      </c>
      <c r="K30" s="66">
        <v>42674</v>
      </c>
      <c r="L30" s="66" t="s">
        <v>211</v>
      </c>
      <c r="M30" s="93" t="s">
        <v>214</v>
      </c>
    </row>
    <row r="31" spans="1:13" ht="15.75" x14ac:dyDescent="0.25">
      <c r="A31" s="451" t="s">
        <v>36</v>
      </c>
      <c r="B31" s="452"/>
      <c r="C31" s="452"/>
      <c r="D31" s="452"/>
      <c r="E31" s="452"/>
      <c r="F31" s="452"/>
      <c r="G31" s="452"/>
      <c r="H31" s="452"/>
      <c r="I31" s="452"/>
      <c r="J31" s="452"/>
      <c r="K31" s="452"/>
      <c r="L31" s="452"/>
      <c r="M31" s="453"/>
    </row>
    <row r="32" spans="1:13" x14ac:dyDescent="0.25">
      <c r="A32" s="32"/>
      <c r="B32" s="6"/>
      <c r="C32" s="6"/>
      <c r="D32" s="6"/>
      <c r="E32" s="6"/>
      <c r="F32" s="6"/>
      <c r="G32" s="6"/>
      <c r="H32" s="6"/>
      <c r="I32" s="6"/>
      <c r="J32" s="6"/>
      <c r="K32" s="6"/>
      <c r="L32" s="6"/>
      <c r="M32" s="33"/>
    </row>
    <row r="33" spans="1:13" s="5" customFormat="1" ht="15.75" x14ac:dyDescent="0.25">
      <c r="A33" s="451" t="s">
        <v>37</v>
      </c>
      <c r="B33" s="452"/>
      <c r="C33" s="452"/>
      <c r="D33" s="452"/>
      <c r="E33" s="452"/>
      <c r="F33" s="452"/>
      <c r="G33" s="452"/>
      <c r="H33" s="452"/>
      <c r="I33" s="452"/>
      <c r="J33" s="452"/>
      <c r="K33" s="452"/>
      <c r="L33" s="452"/>
      <c r="M33" s="453"/>
    </row>
    <row r="34" spans="1:13" s="5" customFormat="1" ht="25.5" x14ac:dyDescent="0.25">
      <c r="A34" s="70" t="s">
        <v>108</v>
      </c>
      <c r="B34" s="64" t="s">
        <v>114</v>
      </c>
      <c r="C34" s="64" t="s">
        <v>114</v>
      </c>
      <c r="D34" s="64" t="s">
        <v>114</v>
      </c>
      <c r="E34" s="64" t="s">
        <v>114</v>
      </c>
      <c r="F34" s="64" t="s">
        <v>57</v>
      </c>
      <c r="G34" s="65" t="s">
        <v>115</v>
      </c>
      <c r="H34" s="64" t="s">
        <v>111</v>
      </c>
      <c r="I34" s="64" t="s">
        <v>58</v>
      </c>
      <c r="J34" s="64" t="s">
        <v>154</v>
      </c>
      <c r="K34" s="64" t="s">
        <v>189</v>
      </c>
      <c r="L34" s="64"/>
      <c r="M34" s="71"/>
    </row>
    <row r="35" spans="1:13" ht="15.75" x14ac:dyDescent="0.25">
      <c r="A35" s="451" t="s">
        <v>38</v>
      </c>
      <c r="B35" s="452"/>
      <c r="C35" s="452"/>
      <c r="D35" s="452"/>
      <c r="E35" s="452"/>
      <c r="F35" s="452"/>
      <c r="G35" s="452"/>
      <c r="H35" s="452"/>
      <c r="I35" s="452"/>
      <c r="J35" s="452"/>
      <c r="K35" s="452"/>
      <c r="L35" s="452"/>
      <c r="M35" s="453"/>
    </row>
    <row r="36" spans="1:13" ht="63.75" x14ac:dyDescent="0.25">
      <c r="A36" s="70" t="s">
        <v>87</v>
      </c>
      <c r="B36" s="65" t="s">
        <v>114</v>
      </c>
      <c r="C36" s="65" t="s">
        <v>114</v>
      </c>
      <c r="D36" s="65" t="s">
        <v>114</v>
      </c>
      <c r="E36" s="65" t="s">
        <v>114</v>
      </c>
      <c r="F36" s="64" t="s">
        <v>57</v>
      </c>
      <c r="G36" s="65" t="s">
        <v>115</v>
      </c>
      <c r="H36" s="66">
        <v>42370</v>
      </c>
      <c r="I36" s="66">
        <v>42398</v>
      </c>
      <c r="J36" s="65" t="s">
        <v>155</v>
      </c>
      <c r="K36" s="72">
        <v>42398</v>
      </c>
      <c r="L36" s="66" t="s">
        <v>185</v>
      </c>
      <c r="M36" s="84"/>
    </row>
    <row r="37" spans="1:13" ht="38.25" x14ac:dyDescent="0.25">
      <c r="A37" s="70" t="s">
        <v>75</v>
      </c>
      <c r="B37" s="65"/>
      <c r="C37" s="65"/>
      <c r="D37" s="65" t="s">
        <v>114</v>
      </c>
      <c r="E37" s="65"/>
      <c r="F37" s="64" t="s">
        <v>51</v>
      </c>
      <c r="G37" s="65" t="s">
        <v>115</v>
      </c>
      <c r="H37" s="66" t="s">
        <v>88</v>
      </c>
      <c r="I37" s="66" t="s">
        <v>89</v>
      </c>
      <c r="J37" s="65" t="s">
        <v>155</v>
      </c>
      <c r="K37" s="72">
        <v>42398</v>
      </c>
      <c r="L37" s="66" t="s">
        <v>185</v>
      </c>
      <c r="M37" s="84"/>
    </row>
    <row r="38" spans="1:13" ht="38.25" x14ac:dyDescent="0.25">
      <c r="A38" s="70" t="s">
        <v>85</v>
      </c>
      <c r="B38" s="65" t="s">
        <v>114</v>
      </c>
      <c r="C38" s="65" t="s">
        <v>114</v>
      </c>
      <c r="D38" s="65" t="s">
        <v>114</v>
      </c>
      <c r="E38" s="65" t="s">
        <v>114</v>
      </c>
      <c r="F38" s="64" t="s">
        <v>57</v>
      </c>
      <c r="G38" s="65" t="s">
        <v>115</v>
      </c>
      <c r="H38" s="66">
        <v>42401</v>
      </c>
      <c r="I38" s="66">
        <v>42429</v>
      </c>
      <c r="J38" s="65" t="s">
        <v>155</v>
      </c>
      <c r="K38" s="72">
        <v>42423</v>
      </c>
      <c r="L38" s="66" t="s">
        <v>185</v>
      </c>
      <c r="M38" s="84"/>
    </row>
    <row r="39" spans="1:13" ht="51" x14ac:dyDescent="0.25">
      <c r="A39" s="70" t="s">
        <v>86</v>
      </c>
      <c r="B39" s="65"/>
      <c r="C39" s="65"/>
      <c r="D39" s="65" t="s">
        <v>114</v>
      </c>
      <c r="E39" s="65"/>
      <c r="F39" s="65" t="s">
        <v>56</v>
      </c>
      <c r="G39" s="65" t="s">
        <v>115</v>
      </c>
      <c r="H39" s="66">
        <v>42401</v>
      </c>
      <c r="I39" s="66">
        <v>42429</v>
      </c>
      <c r="J39" s="65" t="s">
        <v>155</v>
      </c>
      <c r="K39" s="72">
        <v>42426</v>
      </c>
      <c r="L39" s="66" t="s">
        <v>185</v>
      </c>
      <c r="M39" s="84"/>
    </row>
    <row r="40" spans="1:13" ht="41.25" customHeight="1" x14ac:dyDescent="0.25">
      <c r="A40" s="70" t="s">
        <v>167</v>
      </c>
      <c r="B40" s="65"/>
      <c r="C40" s="65"/>
      <c r="D40" s="65"/>
      <c r="E40" s="65" t="s">
        <v>114</v>
      </c>
      <c r="F40" s="65" t="s">
        <v>56</v>
      </c>
      <c r="G40" s="65" t="s">
        <v>115</v>
      </c>
      <c r="H40" s="66">
        <v>42410</v>
      </c>
      <c r="I40" s="66">
        <v>42415</v>
      </c>
      <c r="J40" s="64" t="s">
        <v>166</v>
      </c>
      <c r="K40" s="72">
        <v>42415</v>
      </c>
      <c r="L40" s="66" t="s">
        <v>186</v>
      </c>
      <c r="M40" s="84"/>
    </row>
    <row r="41" spans="1:13" ht="84.75" customHeight="1" x14ac:dyDescent="0.25">
      <c r="A41" s="70" t="s">
        <v>76</v>
      </c>
      <c r="B41" s="65"/>
      <c r="C41" s="65"/>
      <c r="D41" s="65"/>
      <c r="E41" s="65" t="s">
        <v>114</v>
      </c>
      <c r="F41" s="65" t="s">
        <v>56</v>
      </c>
      <c r="G41" s="65" t="s">
        <v>115</v>
      </c>
      <c r="H41" s="66">
        <v>42401</v>
      </c>
      <c r="I41" s="66">
        <v>42429</v>
      </c>
      <c r="J41" s="65" t="s">
        <v>155</v>
      </c>
      <c r="K41" s="72">
        <v>42415</v>
      </c>
      <c r="L41" s="66" t="s">
        <v>184</v>
      </c>
      <c r="M41" s="84"/>
    </row>
    <row r="42" spans="1:13" ht="51" x14ac:dyDescent="0.25">
      <c r="A42" s="70" t="s">
        <v>77</v>
      </c>
      <c r="B42" s="65" t="s">
        <v>114</v>
      </c>
      <c r="C42" s="65" t="s">
        <v>114</v>
      </c>
      <c r="D42" s="65" t="s">
        <v>114</v>
      </c>
      <c r="E42" s="65" t="s">
        <v>114</v>
      </c>
      <c r="F42" s="64" t="s">
        <v>57</v>
      </c>
      <c r="G42" s="65" t="s">
        <v>115</v>
      </c>
      <c r="H42" s="66" t="s">
        <v>159</v>
      </c>
      <c r="I42" s="66" t="s">
        <v>160</v>
      </c>
      <c r="J42" s="65" t="s">
        <v>155</v>
      </c>
      <c r="K42" s="72">
        <v>42439</v>
      </c>
      <c r="L42" s="66" t="s">
        <v>185</v>
      </c>
      <c r="M42" s="84"/>
    </row>
    <row r="43" spans="1:13" ht="84.75" customHeight="1" x14ac:dyDescent="0.25">
      <c r="A43" s="52" t="s">
        <v>66</v>
      </c>
      <c r="B43" s="64" t="s">
        <v>114</v>
      </c>
      <c r="C43" s="64" t="s">
        <v>114</v>
      </c>
      <c r="D43" s="64" t="s">
        <v>114</v>
      </c>
      <c r="E43" s="64" t="s">
        <v>114</v>
      </c>
      <c r="F43" s="64" t="s">
        <v>51</v>
      </c>
      <c r="G43" s="65" t="s">
        <v>115</v>
      </c>
      <c r="H43" s="66">
        <v>42443</v>
      </c>
      <c r="I43" s="66">
        <v>42460</v>
      </c>
      <c r="J43" s="64" t="s">
        <v>119</v>
      </c>
      <c r="K43" s="66">
        <v>42467</v>
      </c>
      <c r="L43" s="66" t="s">
        <v>185</v>
      </c>
      <c r="M43" s="84"/>
    </row>
    <row r="44" spans="1:13" ht="51" x14ac:dyDescent="0.25">
      <c r="A44" s="70" t="s">
        <v>78</v>
      </c>
      <c r="B44" s="65"/>
      <c r="C44" s="65"/>
      <c r="D44" s="65" t="s">
        <v>114</v>
      </c>
      <c r="E44" s="65"/>
      <c r="F44" s="64" t="s">
        <v>51</v>
      </c>
      <c r="G44" s="65" t="s">
        <v>115</v>
      </c>
      <c r="H44" s="66">
        <v>42430</v>
      </c>
      <c r="I44" s="66">
        <v>42447</v>
      </c>
      <c r="J44" s="65" t="s">
        <v>155</v>
      </c>
      <c r="K44" s="72">
        <v>42440</v>
      </c>
      <c r="L44" s="66" t="s">
        <v>185</v>
      </c>
      <c r="M44" s="84"/>
    </row>
    <row r="45" spans="1:13" ht="46.5" customHeight="1" x14ac:dyDescent="0.25">
      <c r="A45" s="70" t="s">
        <v>79</v>
      </c>
      <c r="B45" s="65"/>
      <c r="C45" s="65"/>
      <c r="D45" s="65"/>
      <c r="E45" s="65" t="s">
        <v>114</v>
      </c>
      <c r="F45" s="64" t="s">
        <v>51</v>
      </c>
      <c r="G45" s="65" t="s">
        <v>115</v>
      </c>
      <c r="H45" s="66">
        <v>42459</v>
      </c>
      <c r="I45" s="66">
        <v>42461</v>
      </c>
      <c r="J45" s="65" t="s">
        <v>121</v>
      </c>
      <c r="K45" s="72">
        <v>42461</v>
      </c>
      <c r="L45" s="66" t="s">
        <v>185</v>
      </c>
      <c r="M45" s="84"/>
    </row>
    <row r="46" spans="1:13" ht="51" x14ac:dyDescent="0.25">
      <c r="A46" s="70" t="s">
        <v>149</v>
      </c>
      <c r="B46" s="65" t="s">
        <v>114</v>
      </c>
      <c r="C46" s="65" t="s">
        <v>114</v>
      </c>
      <c r="D46" s="65" t="s">
        <v>114</v>
      </c>
      <c r="E46" s="65" t="s">
        <v>114</v>
      </c>
      <c r="F46" s="64" t="s">
        <v>51</v>
      </c>
      <c r="G46" s="65" t="s">
        <v>115</v>
      </c>
      <c r="H46" s="66" t="s">
        <v>90</v>
      </c>
      <c r="I46" s="66" t="s">
        <v>91</v>
      </c>
      <c r="J46" s="65" t="s">
        <v>155</v>
      </c>
      <c r="K46" s="72">
        <v>42503</v>
      </c>
      <c r="L46" s="66" t="s">
        <v>185</v>
      </c>
      <c r="M46" s="84"/>
    </row>
    <row r="47" spans="1:13" ht="33.75" customHeight="1" x14ac:dyDescent="0.25">
      <c r="A47" s="70" t="s">
        <v>82</v>
      </c>
      <c r="B47" s="65"/>
      <c r="C47" s="65"/>
      <c r="D47" s="65" t="s">
        <v>114</v>
      </c>
      <c r="E47" s="65"/>
      <c r="F47" s="64" t="s">
        <v>51</v>
      </c>
      <c r="G47" s="65" t="s">
        <v>115</v>
      </c>
      <c r="H47" s="66">
        <v>42491</v>
      </c>
      <c r="I47" s="66">
        <v>42521</v>
      </c>
      <c r="J47" s="65" t="s">
        <v>155</v>
      </c>
      <c r="K47" s="72">
        <v>42521</v>
      </c>
      <c r="L47" s="66" t="s">
        <v>185</v>
      </c>
      <c r="M47" s="84"/>
    </row>
    <row r="48" spans="1:13" ht="46.5" customHeight="1" x14ac:dyDescent="0.25">
      <c r="A48" s="70" t="s">
        <v>83</v>
      </c>
      <c r="B48" s="65" t="s">
        <v>114</v>
      </c>
      <c r="C48" s="65" t="s">
        <v>114</v>
      </c>
      <c r="D48" s="65" t="s">
        <v>114</v>
      </c>
      <c r="E48" s="65"/>
      <c r="F48" s="64" t="s">
        <v>57</v>
      </c>
      <c r="G48" s="65" t="s">
        <v>115</v>
      </c>
      <c r="H48" s="66" t="s">
        <v>92</v>
      </c>
      <c r="I48" s="66" t="s">
        <v>93</v>
      </c>
      <c r="J48" s="65" t="s">
        <v>155</v>
      </c>
      <c r="K48" s="72">
        <v>42503</v>
      </c>
      <c r="L48" s="66" t="s">
        <v>185</v>
      </c>
      <c r="M48" s="84"/>
    </row>
    <row r="49" spans="1:13" ht="63.75" x14ac:dyDescent="0.25">
      <c r="A49" s="70" t="s">
        <v>81</v>
      </c>
      <c r="B49" s="65" t="s">
        <v>114</v>
      </c>
      <c r="C49" s="65" t="s">
        <v>114</v>
      </c>
      <c r="D49" s="65" t="s">
        <v>114</v>
      </c>
      <c r="E49" s="65" t="s">
        <v>114</v>
      </c>
      <c r="F49" s="64" t="s">
        <v>56</v>
      </c>
      <c r="G49" s="65" t="s">
        <v>115</v>
      </c>
      <c r="H49" s="66">
        <v>42583</v>
      </c>
      <c r="I49" s="66">
        <v>42613</v>
      </c>
      <c r="J49" s="65" t="s">
        <v>155</v>
      </c>
      <c r="K49" s="65"/>
      <c r="L49" s="66"/>
      <c r="M49" s="84" t="s">
        <v>209</v>
      </c>
    </row>
    <row r="50" spans="1:13" ht="51" x14ac:dyDescent="0.25">
      <c r="A50" s="70" t="s">
        <v>84</v>
      </c>
      <c r="B50" s="65" t="s">
        <v>114</v>
      </c>
      <c r="C50" s="65" t="s">
        <v>114</v>
      </c>
      <c r="D50" s="65" t="s">
        <v>114</v>
      </c>
      <c r="E50" s="65"/>
      <c r="F50" s="65" t="s">
        <v>56</v>
      </c>
      <c r="G50" s="65" t="s">
        <v>115</v>
      </c>
      <c r="H50" s="66" t="s">
        <v>94</v>
      </c>
      <c r="I50" s="66" t="s">
        <v>95</v>
      </c>
      <c r="J50" s="65" t="s">
        <v>155</v>
      </c>
      <c r="K50" s="64" t="s">
        <v>187</v>
      </c>
      <c r="L50" s="66" t="s">
        <v>185</v>
      </c>
      <c r="M50" s="84"/>
    </row>
    <row r="51" spans="1:13" ht="15.75" x14ac:dyDescent="0.25">
      <c r="A51" s="451" t="s">
        <v>96</v>
      </c>
      <c r="B51" s="452"/>
      <c r="C51" s="452"/>
      <c r="D51" s="452"/>
      <c r="E51" s="452"/>
      <c r="F51" s="452"/>
      <c r="G51" s="452"/>
      <c r="H51" s="452"/>
      <c r="I51" s="452"/>
      <c r="J51" s="452"/>
      <c r="K51" s="452"/>
      <c r="L51" s="452"/>
      <c r="M51" s="453"/>
    </row>
    <row r="52" spans="1:13" ht="51" x14ac:dyDescent="0.25">
      <c r="A52" s="73" t="s">
        <v>97</v>
      </c>
      <c r="B52" s="65" t="s">
        <v>114</v>
      </c>
      <c r="C52" s="65" t="s">
        <v>114</v>
      </c>
      <c r="D52" s="65" t="s">
        <v>114</v>
      </c>
      <c r="E52" s="65"/>
      <c r="F52" s="64" t="s">
        <v>57</v>
      </c>
      <c r="G52" s="65" t="s">
        <v>115</v>
      </c>
      <c r="H52" s="66" t="s">
        <v>116</v>
      </c>
      <c r="I52" s="66" t="s">
        <v>161</v>
      </c>
      <c r="J52" s="65" t="s">
        <v>119</v>
      </c>
      <c r="K52" s="64" t="s">
        <v>182</v>
      </c>
      <c r="L52" s="64" t="s">
        <v>188</v>
      </c>
      <c r="M52" s="74"/>
    </row>
    <row r="53" spans="1:13" ht="38.25" x14ac:dyDescent="0.25">
      <c r="A53" s="73" t="s">
        <v>99</v>
      </c>
      <c r="B53" s="65" t="s">
        <v>114</v>
      </c>
      <c r="C53" s="65" t="s">
        <v>114</v>
      </c>
      <c r="D53" s="65" t="s">
        <v>114</v>
      </c>
      <c r="E53" s="65"/>
      <c r="F53" s="64" t="s">
        <v>51</v>
      </c>
      <c r="G53" s="65" t="s">
        <v>115</v>
      </c>
      <c r="H53" s="66" t="s">
        <v>118</v>
      </c>
      <c r="I53" s="66" t="s">
        <v>102</v>
      </c>
      <c r="J53" s="65" t="s">
        <v>119</v>
      </c>
      <c r="K53" s="72">
        <v>42412</v>
      </c>
      <c r="L53" s="64" t="s">
        <v>188</v>
      </c>
      <c r="M53" s="74"/>
    </row>
    <row r="54" spans="1:13" ht="51" x14ac:dyDescent="0.25">
      <c r="A54" s="73" t="s">
        <v>100</v>
      </c>
      <c r="B54" s="65"/>
      <c r="C54" s="65"/>
      <c r="D54" s="65"/>
      <c r="E54" s="65" t="s">
        <v>114</v>
      </c>
      <c r="F54" s="64" t="s">
        <v>57</v>
      </c>
      <c r="G54" s="65" t="s">
        <v>115</v>
      </c>
      <c r="H54" s="66" t="s">
        <v>103</v>
      </c>
      <c r="I54" s="66" t="s">
        <v>104</v>
      </c>
      <c r="J54" s="65" t="s">
        <v>156</v>
      </c>
      <c r="K54" s="72">
        <v>42415</v>
      </c>
      <c r="L54" s="64" t="s">
        <v>188</v>
      </c>
      <c r="M54" s="74"/>
    </row>
    <row r="55" spans="1:13" ht="38.25" x14ac:dyDescent="0.25">
      <c r="A55" s="73" t="s">
        <v>157</v>
      </c>
      <c r="B55" s="65"/>
      <c r="C55" s="65"/>
      <c r="D55" s="65"/>
      <c r="E55" s="65" t="s">
        <v>114</v>
      </c>
      <c r="F55" s="64" t="s">
        <v>57</v>
      </c>
      <c r="G55" s="65" t="s">
        <v>115</v>
      </c>
      <c r="H55" s="66" t="s">
        <v>162</v>
      </c>
      <c r="I55" s="66" t="s">
        <v>163</v>
      </c>
      <c r="J55" s="65" t="s">
        <v>119</v>
      </c>
      <c r="K55" s="72">
        <v>42419</v>
      </c>
      <c r="L55" s="65" t="s">
        <v>188</v>
      </c>
      <c r="M55" s="74"/>
    </row>
    <row r="56" spans="1:13" ht="63.75" x14ac:dyDescent="0.25">
      <c r="A56" s="73" t="s">
        <v>98</v>
      </c>
      <c r="B56" s="65" t="s">
        <v>114</v>
      </c>
      <c r="C56" s="65" t="s">
        <v>114</v>
      </c>
      <c r="D56" s="65" t="s">
        <v>114</v>
      </c>
      <c r="E56" s="65"/>
      <c r="F56" s="64" t="s">
        <v>57</v>
      </c>
      <c r="G56" s="65" t="s">
        <v>115</v>
      </c>
      <c r="H56" s="66" t="s">
        <v>101</v>
      </c>
      <c r="I56" s="66" t="s">
        <v>117</v>
      </c>
      <c r="J56" s="65" t="s">
        <v>119</v>
      </c>
      <c r="K56" s="72">
        <v>42521</v>
      </c>
      <c r="L56" s="65" t="s">
        <v>188</v>
      </c>
      <c r="M56" s="74"/>
    </row>
    <row r="57" spans="1:13" ht="15.75" x14ac:dyDescent="0.25">
      <c r="A57" s="457" t="s">
        <v>39</v>
      </c>
      <c r="B57" s="458"/>
      <c r="C57" s="458"/>
      <c r="D57" s="458"/>
      <c r="E57" s="458"/>
      <c r="F57" s="458"/>
      <c r="G57" s="458"/>
      <c r="H57" s="458"/>
      <c r="I57" s="458"/>
      <c r="J57" s="458"/>
      <c r="K57" s="458"/>
      <c r="L57" s="458"/>
      <c r="M57" s="459"/>
    </row>
    <row r="58" spans="1:13" ht="51" x14ac:dyDescent="0.25">
      <c r="A58" s="70" t="s">
        <v>105</v>
      </c>
      <c r="B58" s="64"/>
      <c r="C58" s="64"/>
      <c r="D58" s="64"/>
      <c r="E58" s="64" t="s">
        <v>114</v>
      </c>
      <c r="F58" s="64" t="s">
        <v>57</v>
      </c>
      <c r="G58" s="65" t="s">
        <v>115</v>
      </c>
      <c r="H58" s="66" t="s">
        <v>106</v>
      </c>
      <c r="I58" s="66" t="s">
        <v>107</v>
      </c>
      <c r="J58" s="64" t="s">
        <v>110</v>
      </c>
      <c r="K58" s="72">
        <v>42460</v>
      </c>
      <c r="L58" s="72" t="s">
        <v>183</v>
      </c>
      <c r="M58" s="75"/>
    </row>
    <row r="59" spans="1:13" ht="15.75" x14ac:dyDescent="0.25">
      <c r="A59" s="457" t="s">
        <v>40</v>
      </c>
      <c r="B59" s="458"/>
      <c r="C59" s="458"/>
      <c r="D59" s="458"/>
      <c r="E59" s="458"/>
      <c r="F59" s="458"/>
      <c r="G59" s="458"/>
      <c r="H59" s="458"/>
      <c r="I59" s="458"/>
      <c r="J59" s="458"/>
      <c r="K59" s="458"/>
      <c r="L59" s="458"/>
      <c r="M59" s="459"/>
    </row>
    <row r="60" spans="1:13" ht="45.75" customHeight="1" x14ac:dyDescent="0.25">
      <c r="A60" s="85" t="s">
        <v>164</v>
      </c>
      <c r="B60" s="76"/>
      <c r="C60" s="76"/>
      <c r="D60" s="76"/>
      <c r="E60" s="64" t="s">
        <v>114</v>
      </c>
      <c r="F60" s="64" t="s">
        <v>57</v>
      </c>
      <c r="G60" s="65" t="s">
        <v>115</v>
      </c>
      <c r="H60" s="64" t="s">
        <v>165</v>
      </c>
      <c r="I60" s="64" t="s">
        <v>165</v>
      </c>
      <c r="J60" s="64" t="s">
        <v>154</v>
      </c>
      <c r="K60" s="66">
        <v>42404</v>
      </c>
      <c r="L60" s="64" t="s">
        <v>190</v>
      </c>
      <c r="M60" s="67" t="s">
        <v>192</v>
      </c>
    </row>
    <row r="61" spans="1:13" ht="15.75" x14ac:dyDescent="0.25">
      <c r="A61" s="454" t="s">
        <v>41</v>
      </c>
      <c r="B61" s="455"/>
      <c r="C61" s="455"/>
      <c r="D61" s="455"/>
      <c r="E61" s="455"/>
      <c r="F61" s="455"/>
      <c r="G61" s="455"/>
      <c r="H61" s="455"/>
      <c r="I61" s="455"/>
      <c r="J61" s="455"/>
      <c r="K61" s="455"/>
      <c r="L61" s="455"/>
      <c r="M61" s="456"/>
    </row>
    <row r="62" spans="1:13" ht="42" customHeight="1" x14ac:dyDescent="0.25">
      <c r="A62" s="70" t="s">
        <v>61</v>
      </c>
      <c r="B62" s="64" t="s">
        <v>114</v>
      </c>
      <c r="C62" s="64" t="s">
        <v>114</v>
      </c>
      <c r="D62" s="64" t="s">
        <v>114</v>
      </c>
      <c r="E62" s="64"/>
      <c r="F62" s="65" t="s">
        <v>56</v>
      </c>
      <c r="G62" s="65" t="s">
        <v>115</v>
      </c>
      <c r="H62" s="66" t="s">
        <v>63</v>
      </c>
      <c r="I62" s="66" t="s">
        <v>64</v>
      </c>
      <c r="J62" s="64" t="s">
        <v>120</v>
      </c>
      <c r="K62" s="64"/>
      <c r="L62" s="64"/>
      <c r="M62" s="71"/>
    </row>
    <row r="63" spans="1:13" ht="31.5" customHeight="1" thickBot="1" x14ac:dyDescent="0.3">
      <c r="A63" s="77" t="s">
        <v>62</v>
      </c>
      <c r="B63" s="78" t="s">
        <v>114</v>
      </c>
      <c r="C63" s="78" t="s">
        <v>114</v>
      </c>
      <c r="D63" s="78" t="s">
        <v>114</v>
      </c>
      <c r="E63" s="78"/>
      <c r="F63" s="78" t="s">
        <v>51</v>
      </c>
      <c r="G63" s="79" t="s">
        <v>115</v>
      </c>
      <c r="H63" s="80" t="s">
        <v>63</v>
      </c>
      <c r="I63" s="80" t="s">
        <v>65</v>
      </c>
      <c r="J63" s="78" t="s">
        <v>120</v>
      </c>
      <c r="K63" s="78"/>
      <c r="L63" s="78"/>
      <c r="M63" s="81"/>
    </row>
    <row r="64" spans="1:13" ht="21.75" customHeight="1" x14ac:dyDescent="0.25">
      <c r="A64" s="87" t="s">
        <v>212</v>
      </c>
      <c r="B64" s="86"/>
      <c r="C64" s="86"/>
      <c r="D64" s="86"/>
      <c r="E64" s="86"/>
      <c r="F64" s="86"/>
      <c r="G64" s="86"/>
      <c r="H64" s="86"/>
      <c r="I64" s="86"/>
      <c r="J64" s="51"/>
      <c r="K64" s="51"/>
      <c r="L64" s="51"/>
      <c r="M64" s="51"/>
    </row>
    <row r="65" spans="1:13" ht="49.5" customHeight="1" x14ac:dyDescent="0.25">
      <c r="A65" s="51"/>
      <c r="B65" s="51"/>
      <c r="C65" s="51"/>
      <c r="D65" s="51"/>
      <c r="E65" s="51"/>
      <c r="F65" s="51"/>
      <c r="G65" s="51"/>
      <c r="H65" s="51"/>
      <c r="I65" s="51"/>
      <c r="J65" s="51"/>
      <c r="K65" s="51"/>
      <c r="L65" s="51"/>
      <c r="M65" s="51"/>
    </row>
    <row r="66" spans="1:13" ht="18" x14ac:dyDescent="0.25">
      <c r="A66" s="51"/>
      <c r="B66" s="51"/>
      <c r="C66" s="51"/>
      <c r="D66" s="51"/>
      <c r="E66" s="51"/>
      <c r="F66" s="51"/>
      <c r="G66" s="450" t="s">
        <v>191</v>
      </c>
      <c r="H66" s="450"/>
      <c r="I66" s="450"/>
      <c r="J66" s="450"/>
      <c r="K66" s="51"/>
      <c r="L66" s="51"/>
      <c r="M66" s="51"/>
    </row>
    <row r="67" spans="1:13" ht="18" x14ac:dyDescent="0.25">
      <c r="A67" s="51"/>
      <c r="B67" s="51"/>
      <c r="C67" s="51"/>
      <c r="D67" s="51"/>
      <c r="E67" s="51"/>
      <c r="F67" s="51"/>
      <c r="G67" s="450" t="s">
        <v>43</v>
      </c>
      <c r="H67" s="450"/>
      <c r="I67" s="450"/>
      <c r="J67" s="450"/>
      <c r="K67" s="51"/>
      <c r="L67" s="51"/>
      <c r="M67" s="51"/>
    </row>
    <row r="68" spans="1:13" x14ac:dyDescent="0.25">
      <c r="A68" s="51"/>
      <c r="B68" s="51"/>
      <c r="C68" s="51"/>
      <c r="D68" s="51"/>
      <c r="E68" s="51"/>
      <c r="F68" s="51"/>
      <c r="G68" s="51"/>
      <c r="H68" s="51"/>
      <c r="I68" s="51"/>
      <c r="J68" s="51"/>
      <c r="K68" s="51"/>
      <c r="L68" s="51"/>
      <c r="M68" s="51"/>
    </row>
  </sheetData>
  <mergeCells count="40">
    <mergeCell ref="A14:M14"/>
    <mergeCell ref="A31:M31"/>
    <mergeCell ref="H12:I12"/>
    <mergeCell ref="A21:M21"/>
    <mergeCell ref="I8:J8"/>
    <mergeCell ref="B9:F9"/>
    <mergeCell ref="I9:J9"/>
    <mergeCell ref="L12:L13"/>
    <mergeCell ref="M12:M13"/>
    <mergeCell ref="A12:A13"/>
    <mergeCell ref="B12:E12"/>
    <mergeCell ref="F12:F13"/>
    <mergeCell ref="G12:G13"/>
    <mergeCell ref="A1:M1"/>
    <mergeCell ref="A2:B2"/>
    <mergeCell ref="C2:K2"/>
    <mergeCell ref="A3:B3"/>
    <mergeCell ref="C3:K3"/>
    <mergeCell ref="A4:B4"/>
    <mergeCell ref="C4:M4"/>
    <mergeCell ref="A5:B5"/>
    <mergeCell ref="C5:M5"/>
    <mergeCell ref="A6:B6"/>
    <mergeCell ref="C6:M6"/>
    <mergeCell ref="A7:M7"/>
    <mergeCell ref="A8:A9"/>
    <mergeCell ref="B8:F8"/>
    <mergeCell ref="G66:J66"/>
    <mergeCell ref="G67:J67"/>
    <mergeCell ref="A51:M51"/>
    <mergeCell ref="A35:M35"/>
    <mergeCell ref="A33:M33"/>
    <mergeCell ref="A61:M61"/>
    <mergeCell ref="A57:M57"/>
    <mergeCell ref="A59:M59"/>
    <mergeCell ref="A10:G10"/>
    <mergeCell ref="H10:M10"/>
    <mergeCell ref="A11:G11"/>
    <mergeCell ref="H11:M11"/>
    <mergeCell ref="J12:J13"/>
  </mergeCells>
  <printOptions horizontalCentered="1" verticalCentered="1"/>
  <pageMargins left="1.2204724409448819" right="0.23622047244094491" top="0.74803149606299213" bottom="0.74803149606299213" header="0.31496062992125984" footer="0.31496062992125984"/>
  <pageSetup paperSize="5" scale="58" firstPageNumber="0" fitToHeight="0" orientation="landscape" r:id="rId1"/>
  <headerFoot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A4" zoomScale="85" zoomScaleNormal="85" workbookViewId="0">
      <selection activeCell="L66" sqref="L66"/>
    </sheetView>
  </sheetViews>
  <sheetFormatPr baseColWidth="10" defaultRowHeight="15" x14ac:dyDescent="0.25"/>
  <cols>
    <col min="1" max="1" width="7.5703125" customWidth="1"/>
    <col min="2" max="2" width="104.140625" customWidth="1"/>
    <col min="3" max="3" width="22.140625" style="8" customWidth="1"/>
    <col min="4" max="5" width="14" style="9" customWidth="1"/>
    <col min="11" max="11" width="9.7109375" customWidth="1"/>
  </cols>
  <sheetData>
    <row r="1" spans="1:5" ht="30" x14ac:dyDescent="0.25">
      <c r="A1" s="10" t="s">
        <v>123</v>
      </c>
      <c r="B1" s="10" t="s">
        <v>124</v>
      </c>
      <c r="C1" s="10" t="s">
        <v>125</v>
      </c>
      <c r="D1" s="10" t="s">
        <v>126</v>
      </c>
      <c r="E1" s="10" t="s">
        <v>127</v>
      </c>
    </row>
    <row r="2" spans="1:5" x14ac:dyDescent="0.25">
      <c r="A2" s="17">
        <v>1</v>
      </c>
      <c r="B2" s="11" t="s">
        <v>49</v>
      </c>
      <c r="C2" s="12" t="s">
        <v>51</v>
      </c>
      <c r="D2" s="13">
        <v>42430</v>
      </c>
      <c r="E2" s="13">
        <v>42460</v>
      </c>
    </row>
    <row r="3" spans="1:5" x14ac:dyDescent="0.25">
      <c r="A3" s="17">
        <v>2</v>
      </c>
      <c r="B3" s="11" t="s">
        <v>54</v>
      </c>
      <c r="C3" s="12" t="s">
        <v>56</v>
      </c>
      <c r="D3" s="13">
        <v>42461</v>
      </c>
      <c r="E3" s="13">
        <v>42489</v>
      </c>
    </row>
    <row r="4" spans="1:5" x14ac:dyDescent="0.25">
      <c r="A4" s="17">
        <v>3</v>
      </c>
      <c r="B4" s="11" t="s">
        <v>52</v>
      </c>
      <c r="C4" s="12" t="s">
        <v>57</v>
      </c>
      <c r="D4" s="13">
        <v>42461</v>
      </c>
      <c r="E4" s="13">
        <v>42496</v>
      </c>
    </row>
    <row r="5" spans="1:5" ht="26.25" x14ac:dyDescent="0.25">
      <c r="A5" s="17">
        <v>4</v>
      </c>
      <c r="B5" s="11" t="s">
        <v>53</v>
      </c>
      <c r="C5" s="12" t="s">
        <v>51</v>
      </c>
      <c r="D5" s="13">
        <v>42492</v>
      </c>
      <c r="E5" s="13">
        <v>42524</v>
      </c>
    </row>
    <row r="6" spans="1:5" x14ac:dyDescent="0.25">
      <c r="A6" s="17">
        <v>5</v>
      </c>
      <c r="B6" s="11" t="s">
        <v>59</v>
      </c>
      <c r="C6" s="12" t="s">
        <v>56</v>
      </c>
      <c r="D6" s="13">
        <v>42583</v>
      </c>
      <c r="E6" s="13">
        <v>42622</v>
      </c>
    </row>
    <row r="7" spans="1:5" x14ac:dyDescent="0.25">
      <c r="A7" s="17">
        <v>6</v>
      </c>
      <c r="B7" s="11" t="s">
        <v>55</v>
      </c>
      <c r="C7" s="12" t="s">
        <v>56</v>
      </c>
      <c r="D7" s="13">
        <v>42646</v>
      </c>
      <c r="E7" s="13">
        <v>42678</v>
      </c>
    </row>
    <row r="8" spans="1:5" ht="26.25" x14ac:dyDescent="0.25">
      <c r="A8" s="17">
        <v>7</v>
      </c>
      <c r="B8" s="11" t="s">
        <v>69</v>
      </c>
      <c r="C8" s="12" t="s">
        <v>51</v>
      </c>
      <c r="D8" s="13">
        <v>42461</v>
      </c>
      <c r="E8" s="13">
        <v>42496</v>
      </c>
    </row>
    <row r="9" spans="1:5" x14ac:dyDescent="0.25">
      <c r="A9" s="17">
        <v>8</v>
      </c>
      <c r="B9" s="11" t="s">
        <v>68</v>
      </c>
      <c r="C9" s="12" t="s">
        <v>56</v>
      </c>
      <c r="D9" s="13">
        <v>42492</v>
      </c>
      <c r="E9" s="13">
        <v>42521</v>
      </c>
    </row>
    <row r="10" spans="1:5" ht="26.25" x14ac:dyDescent="0.25">
      <c r="A10" s="17">
        <v>9</v>
      </c>
      <c r="B10" s="11" t="s">
        <v>66</v>
      </c>
      <c r="C10" s="12" t="s">
        <v>51</v>
      </c>
      <c r="D10" s="13">
        <v>42492</v>
      </c>
      <c r="E10" s="13">
        <v>42521</v>
      </c>
    </row>
    <row r="11" spans="1:5" x14ac:dyDescent="0.25">
      <c r="A11" s="17">
        <v>10</v>
      </c>
      <c r="B11" s="11" t="s">
        <v>67</v>
      </c>
      <c r="C11" s="12" t="s">
        <v>56</v>
      </c>
      <c r="D11" s="13">
        <v>42522</v>
      </c>
      <c r="E11" s="13">
        <v>42551</v>
      </c>
    </row>
    <row r="12" spans="1:5" x14ac:dyDescent="0.25">
      <c r="A12" s="17">
        <v>11</v>
      </c>
      <c r="B12" s="11" t="s">
        <v>73</v>
      </c>
      <c r="C12" s="12" t="s">
        <v>56</v>
      </c>
      <c r="D12" s="13">
        <v>42552</v>
      </c>
      <c r="E12" s="13">
        <v>42580</v>
      </c>
    </row>
    <row r="13" spans="1:5" x14ac:dyDescent="0.25">
      <c r="A13" s="17">
        <v>12</v>
      </c>
      <c r="B13" s="11" t="s">
        <v>70</v>
      </c>
      <c r="C13" s="12" t="s">
        <v>57</v>
      </c>
      <c r="D13" s="13">
        <v>42632</v>
      </c>
      <c r="E13" s="13">
        <v>42662</v>
      </c>
    </row>
    <row r="14" spans="1:5" x14ac:dyDescent="0.25">
      <c r="A14" s="17"/>
      <c r="B14" s="11"/>
      <c r="C14" s="12"/>
      <c r="D14" s="13">
        <v>42614</v>
      </c>
      <c r="E14" s="13">
        <v>42643</v>
      </c>
    </row>
    <row r="15" spans="1:5" ht="26.25" x14ac:dyDescent="0.25">
      <c r="A15" s="17">
        <v>13</v>
      </c>
      <c r="B15" s="11" t="s">
        <v>71</v>
      </c>
      <c r="C15" s="12" t="s">
        <v>115</v>
      </c>
      <c r="D15" s="13">
        <v>42614</v>
      </c>
      <c r="E15" s="13">
        <v>42673</v>
      </c>
    </row>
    <row r="16" spans="1:5" x14ac:dyDescent="0.25">
      <c r="A16" s="17">
        <v>14</v>
      </c>
      <c r="B16" s="11" t="s">
        <v>72</v>
      </c>
      <c r="C16" s="12" t="s">
        <v>57</v>
      </c>
      <c r="D16" s="13">
        <v>42644</v>
      </c>
      <c r="E16" s="13">
        <v>42674</v>
      </c>
    </row>
    <row r="17" spans="1:5" ht="38.25" x14ac:dyDescent="0.25">
      <c r="A17" s="17">
        <v>16</v>
      </c>
      <c r="B17" s="14" t="s">
        <v>87</v>
      </c>
      <c r="C17" s="12" t="s">
        <v>57</v>
      </c>
      <c r="D17" s="20">
        <v>42370</v>
      </c>
      <c r="E17" s="20">
        <v>42398</v>
      </c>
    </row>
    <row r="18" spans="1:5" ht="31.5" customHeight="1" x14ac:dyDescent="0.25">
      <c r="A18" s="500">
        <v>17</v>
      </c>
      <c r="B18" s="494" t="s">
        <v>75</v>
      </c>
      <c r="C18" s="496" t="s">
        <v>51</v>
      </c>
      <c r="D18" s="20">
        <v>42370</v>
      </c>
      <c r="E18" s="23">
        <v>42400</v>
      </c>
    </row>
    <row r="19" spans="1:5" ht="19.5" customHeight="1" x14ac:dyDescent="0.25">
      <c r="A19" s="502"/>
      <c r="B19" s="495"/>
      <c r="C19" s="497"/>
      <c r="D19" s="21">
        <v>42552</v>
      </c>
      <c r="E19" s="24">
        <v>42581</v>
      </c>
    </row>
    <row r="20" spans="1:5" ht="25.5" x14ac:dyDescent="0.25">
      <c r="A20" s="17">
        <v>18</v>
      </c>
      <c r="B20" s="14" t="s">
        <v>85</v>
      </c>
      <c r="C20" s="12" t="s">
        <v>57</v>
      </c>
      <c r="D20" s="21">
        <v>42401</v>
      </c>
      <c r="E20" s="21">
        <v>42429</v>
      </c>
    </row>
    <row r="21" spans="1:5" ht="25.5" x14ac:dyDescent="0.25">
      <c r="A21" s="17">
        <v>19</v>
      </c>
      <c r="B21" s="14" t="s">
        <v>86</v>
      </c>
      <c r="C21" s="12" t="s">
        <v>56</v>
      </c>
      <c r="D21" s="13">
        <v>42401</v>
      </c>
      <c r="E21" s="13">
        <v>42429</v>
      </c>
    </row>
    <row r="22" spans="1:5" ht="51" x14ac:dyDescent="0.25">
      <c r="A22" s="17">
        <v>20</v>
      </c>
      <c r="B22" s="14" t="s">
        <v>76</v>
      </c>
      <c r="C22" s="12" t="s">
        <v>56</v>
      </c>
      <c r="D22" s="20">
        <v>42401</v>
      </c>
      <c r="E22" s="20">
        <v>42429</v>
      </c>
    </row>
    <row r="23" spans="1:5" x14ac:dyDescent="0.25">
      <c r="A23" s="500">
        <v>21</v>
      </c>
      <c r="B23" s="494" t="s">
        <v>77</v>
      </c>
      <c r="C23" s="496" t="s">
        <v>57</v>
      </c>
      <c r="D23" s="20">
        <v>42401</v>
      </c>
      <c r="E23" s="23">
        <v>42440</v>
      </c>
    </row>
    <row r="24" spans="1:5" x14ac:dyDescent="0.25">
      <c r="A24" s="501"/>
      <c r="B24" s="498"/>
      <c r="C24" s="499"/>
      <c r="D24" s="26">
        <v>42522</v>
      </c>
      <c r="E24" s="25">
        <v>42562</v>
      </c>
    </row>
    <row r="25" spans="1:5" x14ac:dyDescent="0.25">
      <c r="A25" s="502"/>
      <c r="B25" s="495"/>
      <c r="C25" s="497"/>
      <c r="D25" s="21">
        <v>42646</v>
      </c>
      <c r="E25" s="24">
        <v>42685</v>
      </c>
    </row>
    <row r="26" spans="1:5" ht="25.5" x14ac:dyDescent="0.25">
      <c r="A26" s="17">
        <v>22</v>
      </c>
      <c r="B26" s="14" t="s">
        <v>78</v>
      </c>
      <c r="C26" s="12" t="s">
        <v>51</v>
      </c>
      <c r="D26" s="21">
        <v>42430</v>
      </c>
      <c r="E26" s="21">
        <v>42447</v>
      </c>
    </row>
    <row r="27" spans="1:5" x14ac:dyDescent="0.25">
      <c r="A27" s="17">
        <v>23</v>
      </c>
      <c r="B27" s="14" t="s">
        <v>79</v>
      </c>
      <c r="C27" s="12" t="s">
        <v>51</v>
      </c>
      <c r="D27" s="20">
        <v>42459</v>
      </c>
      <c r="E27" s="20">
        <v>42461</v>
      </c>
    </row>
    <row r="28" spans="1:5" x14ac:dyDescent="0.25">
      <c r="A28" s="503">
        <v>24</v>
      </c>
      <c r="B28" s="494" t="s">
        <v>80</v>
      </c>
      <c r="C28" s="496" t="s">
        <v>51</v>
      </c>
      <c r="D28" s="20">
        <v>42491</v>
      </c>
      <c r="E28" s="23">
        <v>42506</v>
      </c>
    </row>
    <row r="29" spans="1:5" x14ac:dyDescent="0.25">
      <c r="A29" s="504"/>
      <c r="B29" s="498"/>
      <c r="C29" s="499"/>
      <c r="D29" s="26">
        <v>42614</v>
      </c>
      <c r="E29" s="25">
        <v>42627</v>
      </c>
    </row>
    <row r="30" spans="1:5" x14ac:dyDescent="0.25">
      <c r="A30" s="505"/>
      <c r="B30" s="495"/>
      <c r="C30" s="497"/>
      <c r="D30" s="21">
        <v>42705</v>
      </c>
      <c r="E30" s="24">
        <v>42749</v>
      </c>
    </row>
    <row r="31" spans="1:5" x14ac:dyDescent="0.25">
      <c r="A31" s="17">
        <v>25</v>
      </c>
      <c r="B31" s="14" t="s">
        <v>82</v>
      </c>
      <c r="C31" s="12" t="s">
        <v>57</v>
      </c>
      <c r="D31" s="26">
        <v>42491</v>
      </c>
      <c r="E31" s="26">
        <v>42521</v>
      </c>
    </row>
    <row r="32" spans="1:5" x14ac:dyDescent="0.25">
      <c r="A32" s="506">
        <v>26</v>
      </c>
      <c r="B32" s="494" t="s">
        <v>83</v>
      </c>
      <c r="C32" s="496" t="s">
        <v>51</v>
      </c>
      <c r="D32" s="20">
        <v>42492</v>
      </c>
      <c r="E32" s="23">
        <v>42505</v>
      </c>
    </row>
    <row r="33" spans="1:5" ht="28.5" customHeight="1" x14ac:dyDescent="0.25">
      <c r="A33" s="507"/>
      <c r="B33" s="495"/>
      <c r="C33" s="497"/>
      <c r="D33" s="21">
        <v>42675</v>
      </c>
      <c r="E33" s="24">
        <v>42689</v>
      </c>
    </row>
    <row r="34" spans="1:5" ht="25.5" x14ac:dyDescent="0.25">
      <c r="A34" s="17">
        <v>27</v>
      </c>
      <c r="B34" s="14" t="s">
        <v>81</v>
      </c>
      <c r="C34" s="12" t="s">
        <v>57</v>
      </c>
      <c r="D34" s="26">
        <v>42583</v>
      </c>
      <c r="E34" s="26">
        <v>42613</v>
      </c>
    </row>
    <row r="35" spans="1:5" x14ac:dyDescent="0.25">
      <c r="A35" s="506">
        <v>28</v>
      </c>
      <c r="B35" s="494" t="s">
        <v>84</v>
      </c>
      <c r="C35" s="496" t="s">
        <v>56</v>
      </c>
      <c r="D35" s="20">
        <v>42370</v>
      </c>
      <c r="E35" s="23">
        <v>42398</v>
      </c>
    </row>
    <row r="36" spans="1:5" x14ac:dyDescent="0.25">
      <c r="A36" s="508"/>
      <c r="B36" s="498"/>
      <c r="C36" s="499"/>
      <c r="D36" s="26">
        <v>42461</v>
      </c>
      <c r="E36" s="25">
        <v>42489</v>
      </c>
    </row>
    <row r="37" spans="1:5" x14ac:dyDescent="0.25">
      <c r="A37" s="508"/>
      <c r="B37" s="498"/>
      <c r="C37" s="499"/>
      <c r="D37" s="26">
        <v>42552</v>
      </c>
      <c r="E37" s="25">
        <v>42580</v>
      </c>
    </row>
    <row r="38" spans="1:5" x14ac:dyDescent="0.25">
      <c r="A38" s="507"/>
      <c r="B38" s="495"/>
      <c r="C38" s="497"/>
      <c r="D38" s="26">
        <v>42646</v>
      </c>
      <c r="E38" s="25">
        <v>42674</v>
      </c>
    </row>
    <row r="39" spans="1:5" x14ac:dyDescent="0.25">
      <c r="A39" s="506">
        <v>29</v>
      </c>
      <c r="B39" s="494" t="s">
        <v>97</v>
      </c>
      <c r="C39" s="496" t="s">
        <v>57</v>
      </c>
      <c r="D39" s="20">
        <v>42401</v>
      </c>
      <c r="E39" s="23">
        <v>42415</v>
      </c>
    </row>
    <row r="40" spans="1:5" x14ac:dyDescent="0.25">
      <c r="A40" s="508"/>
      <c r="B40" s="498"/>
      <c r="C40" s="499"/>
      <c r="D40" s="26">
        <v>42461</v>
      </c>
      <c r="E40" s="25">
        <v>42489</v>
      </c>
    </row>
    <row r="41" spans="1:5" x14ac:dyDescent="0.25">
      <c r="A41" s="507"/>
      <c r="B41" s="495"/>
      <c r="C41" s="497"/>
      <c r="D41" s="26">
        <v>42552</v>
      </c>
      <c r="E41" s="25">
        <v>42580</v>
      </c>
    </row>
    <row r="42" spans="1:5" x14ac:dyDescent="0.25">
      <c r="A42" s="500">
        <v>30</v>
      </c>
      <c r="B42" s="494" t="s">
        <v>99</v>
      </c>
      <c r="C42" s="496" t="s">
        <v>51</v>
      </c>
      <c r="D42" s="20">
        <v>42401</v>
      </c>
      <c r="E42" s="23">
        <v>42415</v>
      </c>
    </row>
    <row r="43" spans="1:5" x14ac:dyDescent="0.25">
      <c r="A43" s="502"/>
      <c r="B43" s="495"/>
      <c r="C43" s="497"/>
      <c r="D43" s="21">
        <v>42552</v>
      </c>
      <c r="E43" s="24">
        <v>42580</v>
      </c>
    </row>
    <row r="44" spans="1:5" x14ac:dyDescent="0.25">
      <c r="A44" s="500">
        <v>31</v>
      </c>
      <c r="B44" s="494" t="s">
        <v>100</v>
      </c>
      <c r="C44" s="494" t="s">
        <v>57</v>
      </c>
      <c r="D44" s="21">
        <v>42401</v>
      </c>
      <c r="E44" s="21">
        <v>42415</v>
      </c>
    </row>
    <row r="45" spans="1:5" x14ac:dyDescent="0.25">
      <c r="A45" s="502"/>
      <c r="B45" s="495"/>
      <c r="C45" s="495"/>
      <c r="D45" s="21">
        <v>42552</v>
      </c>
      <c r="E45" s="21">
        <v>42580</v>
      </c>
    </row>
    <row r="46" spans="1:5" x14ac:dyDescent="0.25">
      <c r="A46" s="500">
        <v>32</v>
      </c>
      <c r="B46" s="494" t="s">
        <v>98</v>
      </c>
      <c r="C46" s="494" t="s">
        <v>57</v>
      </c>
      <c r="D46" s="13">
        <v>42492</v>
      </c>
      <c r="E46" s="13">
        <v>42521</v>
      </c>
    </row>
    <row r="47" spans="1:5" x14ac:dyDescent="0.25">
      <c r="A47" s="502"/>
      <c r="B47" s="495"/>
      <c r="C47" s="495"/>
      <c r="D47" s="13">
        <v>42614</v>
      </c>
      <c r="E47" s="13">
        <v>42643</v>
      </c>
    </row>
    <row r="48" spans="1:5" x14ac:dyDescent="0.25">
      <c r="A48" s="500">
        <v>33</v>
      </c>
      <c r="B48" s="494" t="s">
        <v>105</v>
      </c>
      <c r="C48" s="494" t="s">
        <v>57</v>
      </c>
      <c r="D48" s="13">
        <v>42430</v>
      </c>
      <c r="E48" s="13">
        <v>42460</v>
      </c>
    </row>
    <row r="49" spans="1:12" x14ac:dyDescent="0.25">
      <c r="A49" s="501"/>
      <c r="B49" s="498"/>
      <c r="C49" s="498"/>
      <c r="D49" s="13">
        <v>42522</v>
      </c>
      <c r="E49" s="13">
        <v>42551</v>
      </c>
    </row>
    <row r="50" spans="1:12" x14ac:dyDescent="0.25">
      <c r="A50" s="501"/>
      <c r="B50" s="498"/>
      <c r="C50" s="498"/>
      <c r="D50" s="13">
        <v>42614</v>
      </c>
      <c r="E50" s="13">
        <v>42643</v>
      </c>
    </row>
    <row r="51" spans="1:12" x14ac:dyDescent="0.25">
      <c r="A51" s="502"/>
      <c r="B51" s="495"/>
      <c r="C51" s="495"/>
      <c r="D51" s="13">
        <v>42705</v>
      </c>
      <c r="E51" s="13">
        <v>42735</v>
      </c>
    </row>
    <row r="52" spans="1:12" x14ac:dyDescent="0.25">
      <c r="A52" s="500">
        <v>34</v>
      </c>
      <c r="B52" s="494" t="s">
        <v>61</v>
      </c>
      <c r="C52" s="509" t="s">
        <v>56</v>
      </c>
      <c r="D52" s="13">
        <v>42552</v>
      </c>
      <c r="E52" s="13">
        <v>42580</v>
      </c>
    </row>
    <row r="53" spans="1:12" x14ac:dyDescent="0.25">
      <c r="A53" s="502"/>
      <c r="B53" s="495"/>
      <c r="C53" s="510"/>
      <c r="D53" s="13">
        <v>42705</v>
      </c>
      <c r="E53" s="13">
        <v>42735</v>
      </c>
    </row>
    <row r="54" spans="1:12" x14ac:dyDescent="0.25">
      <c r="A54" s="511">
        <v>35</v>
      </c>
      <c r="B54" s="513" t="s">
        <v>62</v>
      </c>
      <c r="C54" s="513" t="s">
        <v>51</v>
      </c>
      <c r="D54" s="13">
        <v>42552</v>
      </c>
      <c r="E54" s="13">
        <v>42580</v>
      </c>
    </row>
    <row r="55" spans="1:12" x14ac:dyDescent="0.25">
      <c r="A55" s="512"/>
      <c r="B55" s="514"/>
      <c r="C55" s="514"/>
      <c r="D55" s="22">
        <v>42705</v>
      </c>
      <c r="E55" s="22">
        <v>42734</v>
      </c>
    </row>
    <row r="56" spans="1:12" x14ac:dyDescent="0.25">
      <c r="D56" s="27">
        <v>42705</v>
      </c>
      <c r="E56" s="27">
        <v>42734</v>
      </c>
    </row>
    <row r="57" spans="1:12" x14ac:dyDescent="0.25">
      <c r="A57" s="17">
        <v>15</v>
      </c>
      <c r="B57" s="14" t="s">
        <v>108</v>
      </c>
      <c r="C57" s="12" t="s">
        <v>57</v>
      </c>
      <c r="D57" s="15" t="s">
        <v>111</v>
      </c>
      <c r="E57" s="15" t="s">
        <v>58</v>
      </c>
    </row>
    <row r="61" spans="1:12" x14ac:dyDescent="0.25">
      <c r="K61" s="9" t="s">
        <v>129</v>
      </c>
      <c r="L61">
        <v>10</v>
      </c>
    </row>
    <row r="62" spans="1:12" x14ac:dyDescent="0.25">
      <c r="K62" s="9" t="s">
        <v>130</v>
      </c>
      <c r="L62">
        <v>13</v>
      </c>
    </row>
    <row r="63" spans="1:12" x14ac:dyDescent="0.25">
      <c r="K63" s="9" t="s">
        <v>131</v>
      </c>
      <c r="L63">
        <v>11</v>
      </c>
    </row>
    <row r="64" spans="1:12" x14ac:dyDescent="0.25">
      <c r="K64" s="9" t="s">
        <v>132</v>
      </c>
      <c r="L64">
        <v>1</v>
      </c>
    </row>
    <row r="65" spans="8:14" x14ac:dyDescent="0.25">
      <c r="K65" s="9" t="s">
        <v>145</v>
      </c>
      <c r="L65" s="9" t="s">
        <v>129</v>
      </c>
      <c r="M65" s="9" t="s">
        <v>131</v>
      </c>
      <c r="N65" s="9" t="s">
        <v>130</v>
      </c>
    </row>
    <row r="66" spans="8:14" x14ac:dyDescent="0.25">
      <c r="H66" s="9"/>
      <c r="J66" t="s">
        <v>133</v>
      </c>
      <c r="K66">
        <v>3</v>
      </c>
      <c r="L66">
        <v>1</v>
      </c>
      <c r="M66">
        <v>1</v>
      </c>
      <c r="N66">
        <v>1</v>
      </c>
    </row>
    <row r="67" spans="8:14" x14ac:dyDescent="0.25">
      <c r="H67" s="9"/>
      <c r="J67" t="s">
        <v>134</v>
      </c>
      <c r="K67">
        <v>7</v>
      </c>
      <c r="L67">
        <v>2</v>
      </c>
      <c r="M67">
        <v>1</v>
      </c>
      <c r="N67">
        <v>4</v>
      </c>
    </row>
    <row r="68" spans="8:14" x14ac:dyDescent="0.25">
      <c r="H68" s="9"/>
      <c r="J68" t="s">
        <v>135</v>
      </c>
      <c r="K68">
        <v>4</v>
      </c>
      <c r="L68">
        <v>0</v>
      </c>
      <c r="M68">
        <v>3</v>
      </c>
      <c r="N68">
        <v>1</v>
      </c>
    </row>
    <row r="69" spans="8:14" x14ac:dyDescent="0.25">
      <c r="H69" s="9"/>
      <c r="J69" t="s">
        <v>136</v>
      </c>
      <c r="K69">
        <v>5</v>
      </c>
      <c r="L69">
        <v>2</v>
      </c>
      <c r="M69">
        <v>1</v>
      </c>
      <c r="N69">
        <v>2</v>
      </c>
    </row>
    <row r="70" spans="8:14" x14ac:dyDescent="0.25">
      <c r="J70" t="s">
        <v>137</v>
      </c>
      <c r="K70">
        <v>6</v>
      </c>
      <c r="L70">
        <v>1</v>
      </c>
      <c r="M70">
        <v>3</v>
      </c>
      <c r="N70">
        <v>2</v>
      </c>
    </row>
    <row r="71" spans="8:14" x14ac:dyDescent="0.25">
      <c r="J71" t="s">
        <v>138</v>
      </c>
      <c r="K71">
        <v>3</v>
      </c>
      <c r="L71">
        <v>1</v>
      </c>
      <c r="M71">
        <v>0</v>
      </c>
      <c r="N71">
        <v>2</v>
      </c>
    </row>
    <row r="72" spans="8:14" x14ac:dyDescent="0.25">
      <c r="J72" t="s">
        <v>139</v>
      </c>
      <c r="K72">
        <v>8</v>
      </c>
      <c r="L72">
        <v>3</v>
      </c>
      <c r="M72">
        <v>3</v>
      </c>
      <c r="N72">
        <v>2</v>
      </c>
    </row>
    <row r="73" spans="8:14" x14ac:dyDescent="0.25">
      <c r="J73" t="s">
        <v>140</v>
      </c>
      <c r="K73">
        <v>2</v>
      </c>
      <c r="L73">
        <v>1</v>
      </c>
      <c r="M73">
        <v>0</v>
      </c>
      <c r="N73">
        <v>1</v>
      </c>
    </row>
    <row r="74" spans="8:14" x14ac:dyDescent="0.25">
      <c r="J74" t="s">
        <v>141</v>
      </c>
      <c r="K74">
        <v>4</v>
      </c>
      <c r="M74">
        <v>1</v>
      </c>
      <c r="N74">
        <v>3</v>
      </c>
    </row>
    <row r="75" spans="8:14" x14ac:dyDescent="0.25">
      <c r="J75" t="s">
        <v>142</v>
      </c>
      <c r="K75">
        <v>4</v>
      </c>
      <c r="L75">
        <v>2</v>
      </c>
      <c r="N75">
        <v>2</v>
      </c>
    </row>
    <row r="76" spans="8:14" x14ac:dyDescent="0.25">
      <c r="J76" t="s">
        <v>143</v>
      </c>
      <c r="K76">
        <v>1</v>
      </c>
      <c r="M76">
        <v>1</v>
      </c>
    </row>
    <row r="77" spans="8:14" x14ac:dyDescent="0.25">
      <c r="J77" t="s">
        <v>144</v>
      </c>
      <c r="K77">
        <v>4</v>
      </c>
      <c r="L77">
        <v>1</v>
      </c>
      <c r="M77">
        <v>2</v>
      </c>
      <c r="N77">
        <v>1</v>
      </c>
    </row>
  </sheetData>
  <mergeCells count="36">
    <mergeCell ref="A52:A53"/>
    <mergeCell ref="B52:B53"/>
    <mergeCell ref="C52:C53"/>
    <mergeCell ref="A54:A55"/>
    <mergeCell ref="B54:B55"/>
    <mergeCell ref="C54:C55"/>
    <mergeCell ref="A46:A47"/>
    <mergeCell ref="B46:B47"/>
    <mergeCell ref="C46:C47"/>
    <mergeCell ref="A48:A51"/>
    <mergeCell ref="B48:B51"/>
    <mergeCell ref="C48:C51"/>
    <mergeCell ref="A42:A43"/>
    <mergeCell ref="B42:B43"/>
    <mergeCell ref="C42:C43"/>
    <mergeCell ref="A44:A45"/>
    <mergeCell ref="B44:B45"/>
    <mergeCell ref="C44:C45"/>
    <mergeCell ref="A35:A38"/>
    <mergeCell ref="B35:B38"/>
    <mergeCell ref="C35:C38"/>
    <mergeCell ref="A39:A41"/>
    <mergeCell ref="B39:B41"/>
    <mergeCell ref="C39:C41"/>
    <mergeCell ref="A28:A30"/>
    <mergeCell ref="B28:B30"/>
    <mergeCell ref="C28:C30"/>
    <mergeCell ref="A32:A33"/>
    <mergeCell ref="B32:B33"/>
    <mergeCell ref="C32:C33"/>
    <mergeCell ref="B18:B19"/>
    <mergeCell ref="C18:C19"/>
    <mergeCell ref="B23:B25"/>
    <mergeCell ref="C23:C25"/>
    <mergeCell ref="A23:A25"/>
    <mergeCell ref="A18:A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M29" sqref="M29"/>
    </sheetView>
  </sheetViews>
  <sheetFormatPr baseColWidth="10" defaultRowHeight="15" x14ac:dyDescent="0.25"/>
  <cols>
    <col min="1" max="1" width="22.7109375" bestFit="1" customWidth="1"/>
    <col min="2" max="2" width="14.5703125" bestFit="1" customWidth="1"/>
  </cols>
  <sheetData>
    <row r="3" spans="1:2" x14ac:dyDescent="0.25">
      <c r="A3" s="18" t="s">
        <v>125</v>
      </c>
      <c r="B3" t="s">
        <v>128</v>
      </c>
    </row>
    <row r="4" spans="1:2" x14ac:dyDescent="0.25">
      <c r="A4" t="s">
        <v>56</v>
      </c>
      <c r="B4" s="19">
        <v>10</v>
      </c>
    </row>
    <row r="5" spans="1:2" x14ac:dyDescent="0.25">
      <c r="A5" t="s">
        <v>115</v>
      </c>
      <c r="B5" s="19">
        <v>1</v>
      </c>
    </row>
    <row r="6" spans="1:2" x14ac:dyDescent="0.25">
      <c r="A6" t="s">
        <v>57</v>
      </c>
      <c r="B6" s="19">
        <v>13</v>
      </c>
    </row>
    <row r="7" spans="1:2" x14ac:dyDescent="0.25">
      <c r="A7" t="s">
        <v>51</v>
      </c>
      <c r="B7" s="19">
        <v>11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B77"/>
  <sheetViews>
    <sheetView zoomScale="80" zoomScaleNormal="80" workbookViewId="0">
      <selection activeCell="K84" sqref="K84"/>
    </sheetView>
  </sheetViews>
  <sheetFormatPr baseColWidth="10" defaultColWidth="14.42578125" defaultRowHeight="15" customHeight="1" x14ac:dyDescent="0.3"/>
  <cols>
    <col min="1" max="1" width="4.5703125" style="414" customWidth="1"/>
    <col min="2" max="2" width="48.7109375" style="414" customWidth="1"/>
    <col min="3" max="7" width="10.7109375" style="414" customWidth="1"/>
    <col min="8" max="8" width="11.5703125" style="414" customWidth="1"/>
    <col min="9" max="9" width="14.140625" style="414" customWidth="1"/>
    <col min="10" max="10" width="22" style="415" customWidth="1"/>
    <col min="11" max="12" width="9.7109375" style="414" bestFit="1" customWidth="1"/>
    <col min="13" max="13" width="13" style="414" customWidth="1"/>
    <col min="14" max="14" width="10.85546875" style="414" customWidth="1"/>
    <col min="15" max="16" width="10.7109375" style="414" customWidth="1"/>
    <col min="17" max="17" width="16.28515625" style="414" customWidth="1"/>
    <col min="18" max="18" width="16.140625" style="414" customWidth="1"/>
    <col min="19" max="19" width="10.7109375" style="414" customWidth="1"/>
    <col min="20" max="21" width="32.140625" style="414" customWidth="1"/>
    <col min="22" max="24" width="14.42578125" style="414"/>
    <col min="25" max="25" width="39" style="414" customWidth="1"/>
    <col min="26" max="16384" width="14.42578125" style="414"/>
  </cols>
  <sheetData>
    <row r="1" spans="2:28" ht="17.25" thickBot="1" x14ac:dyDescent="0.35"/>
    <row r="2" spans="2:28" ht="16.5" x14ac:dyDescent="0.3">
      <c r="B2" s="542" t="s">
        <v>307</v>
      </c>
      <c r="C2" s="545" t="s">
        <v>308</v>
      </c>
      <c r="D2" s="539"/>
      <c r="E2" s="539"/>
      <c r="F2" s="539"/>
      <c r="G2" s="539"/>
      <c r="H2" s="539"/>
      <c r="I2" s="539"/>
      <c r="J2" s="539"/>
      <c r="K2" s="539"/>
      <c r="L2" s="539"/>
      <c r="M2" s="539"/>
      <c r="N2" s="539"/>
      <c r="O2" s="539"/>
      <c r="P2" s="539"/>
      <c r="Q2" s="538"/>
      <c r="R2" s="552"/>
      <c r="S2" s="553"/>
      <c r="T2" s="554"/>
    </row>
    <row r="3" spans="2:28" ht="16.5" x14ac:dyDescent="0.3">
      <c r="B3" s="543"/>
      <c r="C3" s="546"/>
      <c r="D3" s="547"/>
      <c r="E3" s="547"/>
      <c r="F3" s="547"/>
      <c r="G3" s="547"/>
      <c r="H3" s="547"/>
      <c r="I3" s="547"/>
      <c r="J3" s="547"/>
      <c r="K3" s="547"/>
      <c r="L3" s="547"/>
      <c r="M3" s="547"/>
      <c r="N3" s="547"/>
      <c r="O3" s="547"/>
      <c r="P3" s="547"/>
      <c r="Q3" s="548"/>
      <c r="R3" s="557"/>
      <c r="S3" s="558"/>
      <c r="T3" s="555"/>
    </row>
    <row r="4" spans="2:28" ht="16.5" x14ac:dyDescent="0.3">
      <c r="B4" s="543"/>
      <c r="C4" s="546"/>
      <c r="D4" s="547"/>
      <c r="E4" s="547"/>
      <c r="F4" s="547"/>
      <c r="G4" s="547"/>
      <c r="H4" s="547"/>
      <c r="I4" s="547"/>
      <c r="J4" s="547"/>
      <c r="K4" s="547"/>
      <c r="L4" s="547"/>
      <c r="M4" s="547"/>
      <c r="N4" s="547"/>
      <c r="O4" s="547"/>
      <c r="P4" s="547"/>
      <c r="Q4" s="548"/>
      <c r="R4" s="557"/>
      <c r="S4" s="558"/>
      <c r="T4" s="555"/>
    </row>
    <row r="5" spans="2:28" ht="17.25" thickBot="1" x14ac:dyDescent="0.35">
      <c r="B5" s="544"/>
      <c r="C5" s="549"/>
      <c r="D5" s="550"/>
      <c r="E5" s="550"/>
      <c r="F5" s="550"/>
      <c r="G5" s="550"/>
      <c r="H5" s="550"/>
      <c r="I5" s="550"/>
      <c r="J5" s="550"/>
      <c r="K5" s="550"/>
      <c r="L5" s="550"/>
      <c r="M5" s="550"/>
      <c r="N5" s="550"/>
      <c r="O5" s="550"/>
      <c r="P5" s="550"/>
      <c r="Q5" s="551"/>
      <c r="R5" s="559"/>
      <c r="S5" s="560"/>
      <c r="T5" s="556"/>
    </row>
    <row r="6" spans="2:28" ht="17.25" thickBot="1" x14ac:dyDescent="0.35">
      <c r="B6" s="416" t="s">
        <v>309</v>
      </c>
      <c r="C6" s="533">
        <v>44561</v>
      </c>
      <c r="D6" s="534"/>
    </row>
    <row r="7" spans="2:28" ht="17.25" thickBot="1" x14ac:dyDescent="0.35"/>
    <row r="8" spans="2:28" ht="17.25" thickBot="1" x14ac:dyDescent="0.35">
      <c r="B8" s="417">
        <v>1</v>
      </c>
      <c r="C8" s="535">
        <v>2</v>
      </c>
      <c r="D8" s="536"/>
      <c r="E8" s="536"/>
      <c r="F8" s="536"/>
      <c r="G8" s="536"/>
      <c r="H8" s="536"/>
      <c r="I8" s="536"/>
      <c r="J8" s="536"/>
      <c r="K8" s="418"/>
      <c r="L8" s="418"/>
      <c r="M8" s="537">
        <v>3</v>
      </c>
      <c r="N8" s="538"/>
      <c r="O8" s="537">
        <v>4</v>
      </c>
      <c r="P8" s="538"/>
      <c r="Q8" s="537">
        <v>5</v>
      </c>
      <c r="R8" s="539"/>
      <c r="S8" s="539"/>
      <c r="T8" s="540">
        <v>6</v>
      </c>
      <c r="U8" s="541"/>
    </row>
    <row r="9" spans="2:28" ht="34.5" customHeight="1" thickBot="1" x14ac:dyDescent="0.35">
      <c r="B9" s="523" t="s">
        <v>310</v>
      </c>
      <c r="C9" s="525" t="s">
        <v>311</v>
      </c>
      <c r="D9" s="526"/>
      <c r="E9" s="526"/>
      <c r="F9" s="526"/>
      <c r="G9" s="526"/>
      <c r="H9" s="517" t="s">
        <v>312</v>
      </c>
      <c r="I9" s="527"/>
      <c r="J9" s="519" t="s">
        <v>313</v>
      </c>
      <c r="K9" s="529"/>
      <c r="L9" s="520"/>
      <c r="M9" s="529" t="s">
        <v>314</v>
      </c>
      <c r="N9" s="531"/>
      <c r="O9" s="517" t="s">
        <v>315</v>
      </c>
      <c r="P9" s="531"/>
      <c r="Q9" s="515" t="s">
        <v>316</v>
      </c>
      <c r="R9" s="515" t="s">
        <v>317</v>
      </c>
      <c r="S9" s="517" t="s">
        <v>318</v>
      </c>
      <c r="T9" s="519" t="s">
        <v>319</v>
      </c>
      <c r="U9" s="520"/>
    </row>
    <row r="10" spans="2:28" ht="71.25" customHeight="1" x14ac:dyDescent="0.3">
      <c r="B10" s="524"/>
      <c r="C10" s="419" t="s">
        <v>320</v>
      </c>
      <c r="D10" s="420" t="s">
        <v>321</v>
      </c>
      <c r="E10" s="421" t="s">
        <v>322</v>
      </c>
      <c r="F10" s="422" t="s">
        <v>323</v>
      </c>
      <c r="G10" s="423" t="s">
        <v>324</v>
      </c>
      <c r="H10" s="518"/>
      <c r="I10" s="528"/>
      <c r="J10" s="521"/>
      <c r="K10" s="530"/>
      <c r="L10" s="522"/>
      <c r="M10" s="528"/>
      <c r="N10" s="532"/>
      <c r="O10" s="518"/>
      <c r="P10" s="532"/>
      <c r="Q10" s="516"/>
      <c r="R10" s="516"/>
      <c r="S10" s="518"/>
      <c r="T10" s="521"/>
      <c r="U10" s="522"/>
    </row>
    <row r="11" spans="2:28" ht="48.75" hidden="1" customHeight="1" x14ac:dyDescent="0.3">
      <c r="B11" s="424" t="s">
        <v>325</v>
      </c>
      <c r="C11" s="425">
        <v>0</v>
      </c>
      <c r="D11" s="425">
        <v>4</v>
      </c>
      <c r="E11" s="425">
        <v>0</v>
      </c>
      <c r="F11" s="425">
        <v>0</v>
      </c>
      <c r="G11" s="426">
        <f t="shared" ref="G11:G44" si="0">SUM(C11:F11)</f>
        <v>4</v>
      </c>
      <c r="H11" s="426" t="str">
        <f>IF(G11=0,0,IF(($C11/$G11)&gt;=0.2,"Extremo",+IF((($C11/G11)+($D11/$G11))&gt;=0.3,"Alto",+IF((($C11/$G11)+($D11/$G11)+($E11/$G11))&gt;=0.4,"Moderado",+IF(($C11/$G11)+($D11/$G11)+($E11/$G11)+($F11/$G11)&gt;=0.5,"Bajo",IF(G11=0,0))))))</f>
        <v>Alto</v>
      </c>
      <c r="I11" s="427">
        <f t="shared" ref="I11:K44" si="1">(IF(H11="Extremo",50%,(IF(H11="Alto",40%,IF(H11="Moderado",15%,IF(H11="Bajo",10%,0))))))</f>
        <v>0.4</v>
      </c>
      <c r="J11" s="428" t="e">
        <f>'[2]ANALISIS OCI'!AC9</f>
        <v>#DIV/0!</v>
      </c>
      <c r="K11" s="427" t="e">
        <f t="shared" si="1"/>
        <v>#DIV/0!</v>
      </c>
      <c r="L11" s="427">
        <f>IF(I11=0,K11,I11)</f>
        <v>0.4</v>
      </c>
      <c r="M11" s="429" t="s">
        <v>326</v>
      </c>
      <c r="N11" s="427">
        <f t="shared" ref="N11:N70" si="2">IF(M11="Si",100%,IF(M11="No",0,0))</f>
        <v>0</v>
      </c>
      <c r="O11" s="429" t="s">
        <v>326</v>
      </c>
      <c r="P11" s="427">
        <f t="shared" ref="P11:P70" si="3">IF(O11="Si",20%,IF(O11="No",0,0))</f>
        <v>0</v>
      </c>
      <c r="Q11" s="430">
        <v>44062</v>
      </c>
      <c r="R11" s="431">
        <f t="shared" ref="R11:R70" si="4">+$C$6-Q11</f>
        <v>499</v>
      </c>
      <c r="S11" s="432">
        <f t="shared" ref="S11:S70" si="5">IF(R11&gt;=1080,30%,IF(R11&gt;=720,20%,IF(R11&gt;=360,10%,IF(R11&lt;=359,0%,0))))</f>
        <v>0.1</v>
      </c>
      <c r="T11" s="433">
        <f>IF(N11=100%,100%,(L11+P11+S11))</f>
        <v>0.5</v>
      </c>
      <c r="U11" s="434" t="e">
        <f>+IF(T11&gt;=80%,$AB$12,IF(AND( T11&gt;60%,T11&lt;80%),$AB$13,#REF!))</f>
        <v>#REF!</v>
      </c>
    </row>
    <row r="12" spans="2:28" ht="64.5" hidden="1" customHeight="1" x14ac:dyDescent="0.3">
      <c r="B12" s="424" t="s">
        <v>327</v>
      </c>
      <c r="C12" s="425">
        <v>0</v>
      </c>
      <c r="D12" s="425">
        <v>2</v>
      </c>
      <c r="E12" s="425">
        <v>0</v>
      </c>
      <c r="F12" s="425">
        <v>0</v>
      </c>
      <c r="G12" s="426">
        <f t="shared" si="0"/>
        <v>2</v>
      </c>
      <c r="H12" s="426" t="str">
        <f t="shared" ref="H12:H70" si="6">IF(G12=0,0,IF(($C12/$G12)&gt;=0.2,"Extremo",+IF((($C12/G12)+($D12/$G12))&gt;=0.3,"Alto",+IF((($C12/$G12)+($D12/$G12)+($E12/$G12))&gt;=0.4,"Moderado",+IF(($C12/$G12)+($D12/$G12)+($E12/$G12)+($F12/$G12)&gt;=0.5,"Bajo",IF(G12=0,0))))))</f>
        <v>Alto</v>
      </c>
      <c r="I12" s="427">
        <f t="shared" si="1"/>
        <v>0.4</v>
      </c>
      <c r="J12" s="428" t="e">
        <f>'[2]ANALISIS OCI'!AC10</f>
        <v>#DIV/0!</v>
      </c>
      <c r="K12" s="427" t="e">
        <f t="shared" si="1"/>
        <v>#DIV/0!</v>
      </c>
      <c r="L12" s="427">
        <f t="shared" ref="L12:L70" si="7">IF(I12=0,K12,I12)</f>
        <v>0.4</v>
      </c>
      <c r="M12" s="429" t="s">
        <v>326</v>
      </c>
      <c r="N12" s="427">
        <f t="shared" si="2"/>
        <v>0</v>
      </c>
      <c r="O12" s="429" t="s">
        <v>326</v>
      </c>
      <c r="P12" s="427">
        <f t="shared" si="3"/>
        <v>0</v>
      </c>
      <c r="Q12" s="435"/>
      <c r="R12" s="431">
        <f>+$C$6-Q12</f>
        <v>44561</v>
      </c>
      <c r="S12" s="432">
        <f t="shared" si="5"/>
        <v>0.3</v>
      </c>
      <c r="T12" s="433">
        <f t="shared" ref="T12:T70" si="8">IF(N12=100%,100%,(L12+P12+S12))</f>
        <v>0.7</v>
      </c>
      <c r="U12" s="434" t="str">
        <f>+IF(T12&gt;=80%,$AB$12,IF(AND( T12&gt;60%,T12&lt;80%),$AB$13,#REF!))</f>
        <v xml:space="preserve">Incluir en el ciclo vigente de acuerdo a disponibilidad de recursos </v>
      </c>
      <c r="AB12" s="414" t="s">
        <v>328</v>
      </c>
    </row>
    <row r="13" spans="2:28" ht="49.5" hidden="1" x14ac:dyDescent="0.3">
      <c r="B13" s="424" t="s">
        <v>329</v>
      </c>
      <c r="C13" s="425">
        <v>0</v>
      </c>
      <c r="D13" s="425">
        <v>2</v>
      </c>
      <c r="E13" s="425">
        <v>0</v>
      </c>
      <c r="F13" s="425">
        <v>0</v>
      </c>
      <c r="G13" s="426">
        <f t="shared" si="0"/>
        <v>2</v>
      </c>
      <c r="H13" s="426" t="str">
        <f t="shared" si="6"/>
        <v>Alto</v>
      </c>
      <c r="I13" s="427">
        <f t="shared" si="1"/>
        <v>0.4</v>
      </c>
      <c r="J13" s="428" t="e">
        <f>'[2]ANALISIS OCI'!AC11</f>
        <v>#DIV/0!</v>
      </c>
      <c r="K13" s="427" t="e">
        <f t="shared" si="1"/>
        <v>#DIV/0!</v>
      </c>
      <c r="L13" s="427">
        <f t="shared" si="7"/>
        <v>0.4</v>
      </c>
      <c r="M13" s="429" t="s">
        <v>326</v>
      </c>
      <c r="N13" s="427">
        <f t="shared" si="2"/>
        <v>0</v>
      </c>
      <c r="O13" s="429" t="s">
        <v>326</v>
      </c>
      <c r="P13" s="427">
        <f t="shared" si="3"/>
        <v>0</v>
      </c>
      <c r="Q13" s="436"/>
      <c r="R13" s="431">
        <f t="shared" si="4"/>
        <v>44561</v>
      </c>
      <c r="S13" s="432">
        <f t="shared" si="5"/>
        <v>0.3</v>
      </c>
      <c r="T13" s="433">
        <f t="shared" si="8"/>
        <v>0.7</v>
      </c>
      <c r="U13" s="434" t="str">
        <f>+IF(T13&gt;=80%,$AB$12,IF(AND( T13&gt;60%,T13&lt;80%),$AB$13,#REF!))</f>
        <v xml:space="preserve">Incluir en el ciclo vigente de acuerdo a disponibilidad de recursos </v>
      </c>
      <c r="AB13" s="414" t="s">
        <v>330</v>
      </c>
    </row>
    <row r="14" spans="2:28" ht="16.5" hidden="1" x14ac:dyDescent="0.3">
      <c r="B14" s="424" t="s">
        <v>331</v>
      </c>
      <c r="C14" s="425">
        <v>0</v>
      </c>
      <c r="D14" s="425">
        <v>1</v>
      </c>
      <c r="E14" s="425">
        <v>1</v>
      </c>
      <c r="F14" s="425">
        <v>0</v>
      </c>
      <c r="G14" s="426">
        <f t="shared" si="0"/>
        <v>2</v>
      </c>
      <c r="H14" s="426" t="str">
        <f t="shared" si="6"/>
        <v>Alto</v>
      </c>
      <c r="I14" s="427">
        <f t="shared" si="1"/>
        <v>0.4</v>
      </c>
      <c r="J14" s="428" t="e">
        <f>'[2]ANALISIS OCI'!AC12</f>
        <v>#DIV/0!</v>
      </c>
      <c r="K14" s="427" t="e">
        <f t="shared" si="1"/>
        <v>#DIV/0!</v>
      </c>
      <c r="L14" s="427">
        <f t="shared" si="7"/>
        <v>0.4</v>
      </c>
      <c r="M14" s="429" t="s">
        <v>326</v>
      </c>
      <c r="N14" s="427">
        <f t="shared" si="2"/>
        <v>0</v>
      </c>
      <c r="O14" s="429" t="s">
        <v>326</v>
      </c>
      <c r="P14" s="427">
        <f t="shared" si="3"/>
        <v>0</v>
      </c>
      <c r="Q14" s="436">
        <v>44161</v>
      </c>
      <c r="R14" s="431">
        <f t="shared" si="4"/>
        <v>400</v>
      </c>
      <c r="S14" s="432">
        <f t="shared" si="5"/>
        <v>0.1</v>
      </c>
      <c r="T14" s="433">
        <f t="shared" si="8"/>
        <v>0.5</v>
      </c>
      <c r="U14" s="434" t="e">
        <f>+IF(T14&gt;=80%,$AB$12,IF(AND( T14&gt;60%,T14&lt;80%),$AB$13,#REF!))</f>
        <v>#REF!</v>
      </c>
    </row>
    <row r="15" spans="2:28" ht="16.5" hidden="1" x14ac:dyDescent="0.3">
      <c r="B15" s="424" t="s">
        <v>332</v>
      </c>
      <c r="C15" s="425">
        <v>0</v>
      </c>
      <c r="D15" s="425">
        <v>3</v>
      </c>
      <c r="E15" s="425">
        <v>2</v>
      </c>
      <c r="F15" s="425">
        <v>0</v>
      </c>
      <c r="G15" s="426">
        <f t="shared" si="0"/>
        <v>5</v>
      </c>
      <c r="H15" s="426" t="str">
        <f t="shared" si="6"/>
        <v>Alto</v>
      </c>
      <c r="I15" s="427">
        <f t="shared" si="1"/>
        <v>0.4</v>
      </c>
      <c r="J15" s="428" t="e">
        <f>'[2]ANALISIS OCI'!AC13</f>
        <v>#DIV/0!</v>
      </c>
      <c r="K15" s="427" t="e">
        <f t="shared" si="1"/>
        <v>#DIV/0!</v>
      </c>
      <c r="L15" s="427">
        <f t="shared" si="7"/>
        <v>0.4</v>
      </c>
      <c r="M15" s="429" t="s">
        <v>326</v>
      </c>
      <c r="N15" s="427">
        <f t="shared" si="2"/>
        <v>0</v>
      </c>
      <c r="O15" s="429" t="s">
        <v>326</v>
      </c>
      <c r="P15" s="427">
        <f>IF(O15="Si",20%,IF(O15="No",0,0))</f>
        <v>0</v>
      </c>
      <c r="Q15" s="436">
        <v>43956</v>
      </c>
      <c r="R15" s="431">
        <f t="shared" si="4"/>
        <v>605</v>
      </c>
      <c r="S15" s="432">
        <f t="shared" si="5"/>
        <v>0.1</v>
      </c>
      <c r="T15" s="433">
        <f t="shared" si="8"/>
        <v>0.5</v>
      </c>
      <c r="U15" s="434" t="e">
        <f>+IF(T15&gt;=80%,$AB$12,IF(AND( T15&gt;60%,T15&lt;80%),$AB$13,#REF!))</f>
        <v>#REF!</v>
      </c>
    </row>
    <row r="16" spans="2:28" ht="33" x14ac:dyDescent="0.3">
      <c r="B16" s="424" t="s">
        <v>333</v>
      </c>
      <c r="C16" s="425">
        <v>0</v>
      </c>
      <c r="D16" s="425">
        <v>1</v>
      </c>
      <c r="E16" s="425">
        <v>0</v>
      </c>
      <c r="F16" s="425">
        <v>0</v>
      </c>
      <c r="G16" s="426">
        <f t="shared" si="0"/>
        <v>1</v>
      </c>
      <c r="H16" s="426" t="str">
        <f t="shared" si="6"/>
        <v>Alto</v>
      </c>
      <c r="I16" s="427">
        <f t="shared" si="1"/>
        <v>0.4</v>
      </c>
      <c r="J16" s="428" t="e">
        <f>'[2]ANALISIS OCI'!AC14</f>
        <v>#DIV/0!</v>
      </c>
      <c r="K16" s="427" t="e">
        <f t="shared" si="1"/>
        <v>#DIV/0!</v>
      </c>
      <c r="L16" s="427">
        <f t="shared" si="7"/>
        <v>0.4</v>
      </c>
      <c r="M16" s="429" t="s">
        <v>334</v>
      </c>
      <c r="N16" s="427">
        <f t="shared" si="2"/>
        <v>1</v>
      </c>
      <c r="O16" s="429" t="s">
        <v>326</v>
      </c>
      <c r="P16" s="427">
        <f t="shared" si="3"/>
        <v>0</v>
      </c>
      <c r="Q16" s="435">
        <v>44179</v>
      </c>
      <c r="R16" s="431">
        <f t="shared" si="4"/>
        <v>382</v>
      </c>
      <c r="S16" s="432">
        <f t="shared" si="5"/>
        <v>0.1</v>
      </c>
      <c r="T16" s="433">
        <f t="shared" si="8"/>
        <v>1</v>
      </c>
      <c r="U16" s="434" t="str">
        <f>+IF(T16&gt;=80%,$AB$12,IF(AND( T16&gt;60%,T16&lt;80%),$AB$13,#REF!))</f>
        <v xml:space="preserve">Incluir en el ciclo de auditorías de la vigencia </v>
      </c>
    </row>
    <row r="17" spans="2:21" ht="16.5" hidden="1" x14ac:dyDescent="0.3">
      <c r="B17" s="424" t="s">
        <v>335</v>
      </c>
      <c r="C17" s="425">
        <v>0</v>
      </c>
      <c r="D17" s="425">
        <v>1</v>
      </c>
      <c r="E17" s="425">
        <v>3</v>
      </c>
      <c r="F17" s="425">
        <v>0</v>
      </c>
      <c r="G17" s="426">
        <f t="shared" si="0"/>
        <v>4</v>
      </c>
      <c r="H17" s="426" t="str">
        <f t="shared" si="6"/>
        <v>Moderado</v>
      </c>
      <c r="I17" s="427">
        <f t="shared" si="1"/>
        <v>0.15</v>
      </c>
      <c r="J17" s="428" t="e">
        <f>'[2]ANALISIS OCI'!AC15</f>
        <v>#DIV/0!</v>
      </c>
      <c r="K17" s="427" t="e">
        <f t="shared" si="1"/>
        <v>#DIV/0!</v>
      </c>
      <c r="L17" s="427">
        <f t="shared" si="7"/>
        <v>0.15</v>
      </c>
      <c r="M17" s="429" t="s">
        <v>326</v>
      </c>
      <c r="N17" s="427">
        <f t="shared" si="2"/>
        <v>0</v>
      </c>
      <c r="O17" s="429" t="s">
        <v>326</v>
      </c>
      <c r="P17" s="427">
        <f t="shared" si="3"/>
        <v>0</v>
      </c>
      <c r="Q17" s="435">
        <v>44017</v>
      </c>
      <c r="R17" s="431">
        <f t="shared" si="4"/>
        <v>544</v>
      </c>
      <c r="S17" s="432">
        <f t="shared" si="5"/>
        <v>0.1</v>
      </c>
      <c r="T17" s="433">
        <f t="shared" si="8"/>
        <v>0.25</v>
      </c>
      <c r="U17" s="434" t="e">
        <f>+IF(T17&gt;=80%,$AB$12,IF(AND( T17&gt;60%,T17&lt;80%),$AB$13,#REF!))</f>
        <v>#REF!</v>
      </c>
    </row>
    <row r="18" spans="2:21" ht="30" hidden="1" x14ac:dyDescent="0.3">
      <c r="B18" s="424" t="s">
        <v>336</v>
      </c>
      <c r="C18" s="425">
        <v>0</v>
      </c>
      <c r="D18" s="425">
        <v>4</v>
      </c>
      <c r="E18" s="425">
        <v>1</v>
      </c>
      <c r="F18" s="425">
        <v>0</v>
      </c>
      <c r="G18" s="426">
        <f>SUM(C18:F18)</f>
        <v>5</v>
      </c>
      <c r="H18" s="426" t="str">
        <f>IF(G18=0,0,IF(($C18/$G18)&gt;=0.2,"Extremo",+IF((($C18/G18)+($D18/$G18))&gt;=0.3,"Alto",+IF((($C18/$G18)+($D18/$G18)+($E18/$G18))&gt;=0.4,"Moderado",+IF(($C18/$G18)+($D18/$G18)+($E18/$G18)+($F18/$G18)&gt;=0.5,"Bajo",IF(G18=0,0))))))</f>
        <v>Alto</v>
      </c>
      <c r="I18" s="427">
        <f>(IF(H18="Extremo",50%,(IF(H18="Alto",40%,IF(H18="Moderado",15%,IF(H18="Bajo",10%,0))))))</f>
        <v>0.4</v>
      </c>
      <c r="J18" s="428" t="e">
        <f>'[2]ANALISIS OCI'!AC16</f>
        <v>#DIV/0!</v>
      </c>
      <c r="K18" s="427" t="e">
        <f>(IF(J18="Extremo",50%,(IF(J18="Alto",40%,IF(J18="Moderado",15%,IF(J18="Bajo",10%,0))))))</f>
        <v>#DIV/0!</v>
      </c>
      <c r="L18" s="427">
        <f>IF(I18=0,K18,I18)</f>
        <v>0.4</v>
      </c>
      <c r="M18" s="429" t="s">
        <v>326</v>
      </c>
      <c r="N18" s="427">
        <f>IF(M18="Si",100%,IF(M18="No",0,0))</f>
        <v>0</v>
      </c>
      <c r="O18" s="429" t="s">
        <v>334</v>
      </c>
      <c r="P18" s="427">
        <f>IF(O18="Si",20%,IF(O18="No",0,0))</f>
        <v>0.2</v>
      </c>
      <c r="Q18" s="435">
        <v>44368</v>
      </c>
      <c r="R18" s="431">
        <f>+$C$6-Q18</f>
        <v>193</v>
      </c>
      <c r="S18" s="432">
        <f>IF(R18&gt;=1080,30%,IF(R18&gt;=720,20%,IF(R18&gt;=360,10%,IF(R18&lt;=359,0%,0))))</f>
        <v>0</v>
      </c>
      <c r="T18" s="433">
        <f>IF(N18=100%,100%,(L18+P18+S18))</f>
        <v>0.60000000000000009</v>
      </c>
      <c r="U18" s="434" t="e">
        <f>+IF(T18&gt;=80%,$AB$12,IF(AND( T18&gt;60%,T18&lt;80%),$AB$13,#REF!))</f>
        <v>#REF!</v>
      </c>
    </row>
    <row r="19" spans="2:21" ht="49.5" hidden="1" x14ac:dyDescent="0.3">
      <c r="B19" s="437" t="s">
        <v>337</v>
      </c>
      <c r="C19" s="425">
        <v>0</v>
      </c>
      <c r="D19" s="425">
        <v>1</v>
      </c>
      <c r="E19" s="425">
        <v>0</v>
      </c>
      <c r="F19" s="425">
        <v>0</v>
      </c>
      <c r="G19" s="426">
        <f>SUM(C19:F19)</f>
        <v>1</v>
      </c>
      <c r="H19" s="426" t="str">
        <f>IF(G19=0,0,IF(($C19/$G19)&gt;=0.2,"Extremo",+IF((($C19/G19)+($D19/$G19))&gt;=0.3,"Alto",+IF((($C19/$G19)+($D19/$G19)+($E19/$G19))&gt;=0.4,"Moderado",+IF(($C19/$G19)+($D19/$G19)+($E19/$G19)+($F19/$G19)&gt;=0.5,"Bajo",IF(G19=0,0))))))</f>
        <v>Alto</v>
      </c>
      <c r="I19" s="427">
        <f>(IF(H19="Extremo",50%,(IF(H19="Alto",40%,IF(H19="Moderado",15%,IF(H19="Bajo",10%,0))))))</f>
        <v>0.4</v>
      </c>
      <c r="J19" s="428" t="e">
        <f>'[2]ANALISIS OCI'!AC17</f>
        <v>#DIV/0!</v>
      </c>
      <c r="K19" s="427" t="e">
        <f>(IF(J19="Extremo",50%,(IF(J19="Alto",40%,IF(J19="Moderado",15%,IF(J19="Bajo",10%,0))))))</f>
        <v>#DIV/0!</v>
      </c>
      <c r="L19" s="427">
        <f>IF(I19=0,K19,I19)</f>
        <v>0.4</v>
      </c>
      <c r="M19" s="429" t="s">
        <v>326</v>
      </c>
      <c r="N19" s="427">
        <f>IF(M19="Si",100%,IF(M19="No",0,0))</f>
        <v>0</v>
      </c>
      <c r="O19" s="429" t="s">
        <v>326</v>
      </c>
      <c r="P19" s="427">
        <f>IF(O19="Si",20%,IF(O19="No",0,0))</f>
        <v>0</v>
      </c>
      <c r="Q19" s="436">
        <v>43322</v>
      </c>
      <c r="R19" s="431">
        <f>+$C$6-Q19</f>
        <v>1239</v>
      </c>
      <c r="S19" s="432">
        <f>IF(R19&gt;=1080,30%,IF(R19&gt;=720,20%,IF(R19&gt;=360,10%,IF(R19&lt;=359,0%,0))))</f>
        <v>0.3</v>
      </c>
      <c r="T19" s="433">
        <f>IF(N19=100%,100%,(L19+P19+S19))</f>
        <v>0.7</v>
      </c>
      <c r="U19" s="434" t="str">
        <f>+IF(T19&gt;=80%,$AB$12,IF(AND( T19&gt;60%,T19&lt;80%),$AB$13,#REF!))</f>
        <v xml:space="preserve">Incluir en el ciclo vigente de acuerdo a disponibilidad de recursos </v>
      </c>
    </row>
    <row r="20" spans="2:21" ht="16.5" hidden="1" x14ac:dyDescent="0.3">
      <c r="B20" s="437" t="s">
        <v>338</v>
      </c>
      <c r="C20" s="425">
        <v>0</v>
      </c>
      <c r="D20" s="425">
        <v>0</v>
      </c>
      <c r="E20" s="425">
        <v>1</v>
      </c>
      <c r="F20" s="425">
        <v>0</v>
      </c>
      <c r="G20" s="426">
        <f t="shared" si="0"/>
        <v>1</v>
      </c>
      <c r="H20" s="426" t="str">
        <f t="shared" si="6"/>
        <v>Moderado</v>
      </c>
      <c r="I20" s="427">
        <f t="shared" si="1"/>
        <v>0.15</v>
      </c>
      <c r="J20" s="428" t="e">
        <f>'[2]ANALISIS OCI'!AC18</f>
        <v>#DIV/0!</v>
      </c>
      <c r="K20" s="427" t="e">
        <f>(IF(J20="Extremo",50%,(IF(J20="Alto",40%,IF(J20="Moderado",15%,IF(J20="Bajo",10%,0))))))</f>
        <v>#DIV/0!</v>
      </c>
      <c r="L20" s="427">
        <f>IF(I20=0,K20,I20)</f>
        <v>0.15</v>
      </c>
      <c r="M20" s="429" t="s">
        <v>326</v>
      </c>
      <c r="N20" s="427">
        <f t="shared" si="2"/>
        <v>0</v>
      </c>
      <c r="O20" s="429" t="s">
        <v>326</v>
      </c>
      <c r="P20" s="427">
        <f t="shared" si="3"/>
        <v>0</v>
      </c>
      <c r="Q20" s="435">
        <v>44194</v>
      </c>
      <c r="R20" s="431">
        <f t="shared" si="4"/>
        <v>367</v>
      </c>
      <c r="S20" s="432">
        <f t="shared" si="5"/>
        <v>0.1</v>
      </c>
      <c r="T20" s="433">
        <f t="shared" si="8"/>
        <v>0.25</v>
      </c>
      <c r="U20" s="434" t="e">
        <f>+IF(T20&gt;=80%,$AB$12,IF(AND( T20&gt;60%,T20&lt;80%),$AB$13,#REF!))</f>
        <v>#REF!</v>
      </c>
    </row>
    <row r="21" spans="2:21" ht="16.5" hidden="1" x14ac:dyDescent="0.3">
      <c r="B21" s="437" t="s">
        <v>339</v>
      </c>
      <c r="C21" s="425">
        <v>0</v>
      </c>
      <c r="D21" s="425">
        <v>0</v>
      </c>
      <c r="E21" s="425">
        <v>0</v>
      </c>
      <c r="F21" s="425">
        <v>1</v>
      </c>
      <c r="G21" s="426">
        <f t="shared" si="0"/>
        <v>1</v>
      </c>
      <c r="H21" s="426" t="str">
        <f t="shared" si="6"/>
        <v>Bajo</v>
      </c>
      <c r="I21" s="427">
        <f t="shared" si="1"/>
        <v>0.1</v>
      </c>
      <c r="J21" s="428" t="e">
        <f>'[2]ANALISIS OCI'!AC19</f>
        <v>#DIV/0!</v>
      </c>
      <c r="K21" s="427" t="e">
        <f>(IF(J21="Extremo",50%,(IF(J21="Alto",40%,IF(J21="Moderado",15%,IF(J21="Bajo",10%,0))))))</f>
        <v>#DIV/0!</v>
      </c>
      <c r="L21" s="427">
        <f>IF(I21=0,K21,I21)</f>
        <v>0.1</v>
      </c>
      <c r="M21" s="429" t="s">
        <v>326</v>
      </c>
      <c r="N21" s="427">
        <f t="shared" si="2"/>
        <v>0</v>
      </c>
      <c r="O21" s="429" t="s">
        <v>326</v>
      </c>
      <c r="P21" s="427">
        <f t="shared" si="3"/>
        <v>0</v>
      </c>
      <c r="Q21" s="435"/>
      <c r="R21" s="431">
        <f t="shared" si="4"/>
        <v>44561</v>
      </c>
      <c r="S21" s="432">
        <f t="shared" si="5"/>
        <v>0.3</v>
      </c>
      <c r="T21" s="433">
        <f t="shared" si="8"/>
        <v>0.4</v>
      </c>
      <c r="U21" s="434" t="e">
        <f>+IF(T21&gt;=80%,$AB$12,IF(AND( T21&gt;60%,T21&lt;80%),$AB$13,#REF!))</f>
        <v>#REF!</v>
      </c>
    </row>
    <row r="22" spans="2:21" ht="49.5" hidden="1" x14ac:dyDescent="0.3">
      <c r="B22" s="424" t="s">
        <v>340</v>
      </c>
      <c r="C22" s="425">
        <v>1</v>
      </c>
      <c r="D22" s="425">
        <v>0</v>
      </c>
      <c r="E22" s="425">
        <v>1</v>
      </c>
      <c r="F22" s="425">
        <v>0</v>
      </c>
      <c r="G22" s="438">
        <f t="shared" si="0"/>
        <v>2</v>
      </c>
      <c r="H22" s="438" t="str">
        <f t="shared" si="6"/>
        <v>Extremo</v>
      </c>
      <c r="I22" s="433">
        <f t="shared" si="1"/>
        <v>0.5</v>
      </c>
      <c r="J22" s="428" t="e">
        <f>'[2]ANALISIS OCI'!AC20</f>
        <v>#DIV/0!</v>
      </c>
      <c r="K22" s="433" t="e">
        <f t="shared" si="1"/>
        <v>#DIV/0!</v>
      </c>
      <c r="L22" s="433">
        <f t="shared" si="7"/>
        <v>0.5</v>
      </c>
      <c r="M22" s="439" t="s">
        <v>326</v>
      </c>
      <c r="N22" s="433">
        <f t="shared" si="2"/>
        <v>0</v>
      </c>
      <c r="O22" s="429" t="s">
        <v>326</v>
      </c>
      <c r="P22" s="433">
        <f t="shared" si="3"/>
        <v>0</v>
      </c>
      <c r="Q22" s="440">
        <v>43630</v>
      </c>
      <c r="R22" s="441">
        <f t="shared" si="4"/>
        <v>931</v>
      </c>
      <c r="S22" s="442">
        <f t="shared" si="5"/>
        <v>0.2</v>
      </c>
      <c r="T22" s="433">
        <f t="shared" si="8"/>
        <v>0.7</v>
      </c>
      <c r="U22" s="434" t="str">
        <f>+IF(T22&gt;=80%,$AB$12,IF(AND( T22&gt;60%,T22&lt;80%),$AB$13,#REF!))</f>
        <v xml:space="preserve">Incluir en el ciclo vigente de acuerdo a disponibilidad de recursos </v>
      </c>
    </row>
    <row r="23" spans="2:21" ht="33" x14ac:dyDescent="0.3">
      <c r="B23" s="424" t="s">
        <v>341</v>
      </c>
      <c r="C23" s="425">
        <v>1</v>
      </c>
      <c r="D23" s="425">
        <v>2</v>
      </c>
      <c r="E23" s="425">
        <v>0</v>
      </c>
      <c r="F23" s="425">
        <v>0</v>
      </c>
      <c r="G23" s="438">
        <f t="shared" si="0"/>
        <v>3</v>
      </c>
      <c r="H23" s="438" t="str">
        <f t="shared" si="6"/>
        <v>Extremo</v>
      </c>
      <c r="I23" s="433">
        <f t="shared" si="1"/>
        <v>0.5</v>
      </c>
      <c r="J23" s="428" t="e">
        <f>'[2]ANALISIS OCI'!AC21</f>
        <v>#DIV/0!</v>
      </c>
      <c r="K23" s="433" t="e">
        <f t="shared" si="1"/>
        <v>#DIV/0!</v>
      </c>
      <c r="L23" s="433">
        <f t="shared" si="7"/>
        <v>0.5</v>
      </c>
      <c r="M23" s="439" t="s">
        <v>334</v>
      </c>
      <c r="N23" s="433">
        <f t="shared" si="2"/>
        <v>1</v>
      </c>
      <c r="O23" s="429" t="s">
        <v>326</v>
      </c>
      <c r="P23" s="433">
        <f t="shared" si="3"/>
        <v>0</v>
      </c>
      <c r="Q23" s="440"/>
      <c r="R23" s="441">
        <f t="shared" si="4"/>
        <v>44561</v>
      </c>
      <c r="S23" s="442">
        <f t="shared" si="5"/>
        <v>0.3</v>
      </c>
      <c r="T23" s="433">
        <f t="shared" si="8"/>
        <v>1</v>
      </c>
      <c r="U23" s="434" t="str">
        <f>+IF(T23&gt;=80%,$AB$12,IF(AND( T23&gt;60%,T23&lt;80%),$AB$13,#REF!))</f>
        <v xml:space="preserve">Incluir en el ciclo de auditorías de la vigencia </v>
      </c>
    </row>
    <row r="24" spans="2:21" ht="16.5" hidden="1" x14ac:dyDescent="0.3">
      <c r="B24" s="424" t="s">
        <v>342</v>
      </c>
      <c r="C24" s="425">
        <v>0</v>
      </c>
      <c r="D24" s="425">
        <v>0</v>
      </c>
      <c r="E24" s="425">
        <v>1</v>
      </c>
      <c r="F24" s="425">
        <v>0</v>
      </c>
      <c r="G24" s="438">
        <f t="shared" si="0"/>
        <v>1</v>
      </c>
      <c r="H24" s="438" t="str">
        <f t="shared" si="6"/>
        <v>Moderado</v>
      </c>
      <c r="I24" s="433">
        <f t="shared" si="1"/>
        <v>0.15</v>
      </c>
      <c r="J24" s="428" t="e">
        <f>'[2]ANALISIS OCI'!AC22</f>
        <v>#DIV/0!</v>
      </c>
      <c r="K24" s="433" t="e">
        <f t="shared" si="1"/>
        <v>#DIV/0!</v>
      </c>
      <c r="L24" s="433">
        <f t="shared" si="7"/>
        <v>0.15</v>
      </c>
      <c r="M24" s="439" t="s">
        <v>326</v>
      </c>
      <c r="N24" s="433">
        <f t="shared" si="2"/>
        <v>0</v>
      </c>
      <c r="O24" s="429" t="s">
        <v>326</v>
      </c>
      <c r="P24" s="433">
        <f t="shared" si="3"/>
        <v>0</v>
      </c>
      <c r="Q24" s="440">
        <v>44134</v>
      </c>
      <c r="R24" s="441">
        <f t="shared" si="4"/>
        <v>427</v>
      </c>
      <c r="S24" s="442">
        <f t="shared" si="5"/>
        <v>0.1</v>
      </c>
      <c r="T24" s="433">
        <f t="shared" si="8"/>
        <v>0.25</v>
      </c>
      <c r="U24" s="434" t="e">
        <f>+IF(T24&gt;=80%,$AB$12,IF(AND( T24&gt;60%,T24&lt;80%),$AB$13,#REF!))</f>
        <v>#REF!</v>
      </c>
    </row>
    <row r="25" spans="2:21" ht="16.5" hidden="1" x14ac:dyDescent="0.3">
      <c r="B25" s="437" t="s">
        <v>343</v>
      </c>
      <c r="C25" s="425">
        <v>0</v>
      </c>
      <c r="D25" s="425">
        <v>0</v>
      </c>
      <c r="E25" s="425">
        <v>1</v>
      </c>
      <c r="F25" s="425">
        <v>0</v>
      </c>
      <c r="G25" s="438">
        <f t="shared" si="0"/>
        <v>1</v>
      </c>
      <c r="H25" s="438" t="str">
        <f t="shared" si="6"/>
        <v>Moderado</v>
      </c>
      <c r="I25" s="433">
        <f t="shared" si="1"/>
        <v>0.15</v>
      </c>
      <c r="J25" s="428" t="str">
        <f>'[2]ANALISIS OCI'!AC23</f>
        <v>Alto</v>
      </c>
      <c r="K25" s="433">
        <f t="shared" si="1"/>
        <v>0.4</v>
      </c>
      <c r="L25" s="433">
        <f t="shared" si="7"/>
        <v>0.15</v>
      </c>
      <c r="M25" s="439" t="s">
        <v>326</v>
      </c>
      <c r="N25" s="433">
        <f t="shared" si="2"/>
        <v>0</v>
      </c>
      <c r="O25" s="429" t="s">
        <v>326</v>
      </c>
      <c r="P25" s="433">
        <f t="shared" si="3"/>
        <v>0</v>
      </c>
      <c r="Q25" s="440">
        <v>43321</v>
      </c>
      <c r="R25" s="441">
        <f t="shared" si="4"/>
        <v>1240</v>
      </c>
      <c r="S25" s="442">
        <f t="shared" si="5"/>
        <v>0.3</v>
      </c>
      <c r="T25" s="433">
        <f t="shared" si="8"/>
        <v>0.44999999999999996</v>
      </c>
      <c r="U25" s="434" t="e">
        <f>+IF(T25&gt;=80%,$AB$12,IF(AND( T25&gt;60%,T25&lt;80%),$AB$13,#REF!))</f>
        <v>#REF!</v>
      </c>
    </row>
    <row r="26" spans="2:21" ht="49.5" hidden="1" x14ac:dyDescent="0.3">
      <c r="B26" s="424" t="s">
        <v>344</v>
      </c>
      <c r="C26" s="425">
        <v>3</v>
      </c>
      <c r="D26" s="425">
        <v>2</v>
      </c>
      <c r="E26" s="425">
        <v>0</v>
      </c>
      <c r="F26" s="425">
        <v>0</v>
      </c>
      <c r="G26" s="438">
        <f t="shared" si="0"/>
        <v>5</v>
      </c>
      <c r="H26" s="438" t="str">
        <f>IF(G26=0,0,IF(($C26/$G26)&gt;=0.2,"Extremo",+IF((($C26/G26)+($D26/$G26))&gt;=0.3,"Alto",+IF((($C26/$G26)+($D26/$G26)+($E26/$G26))&gt;=0.4,"Moderado",+IF(($C26/$G26)+($D26/$G26)+($E26/$G26)+($F26/$G26)&gt;=0.5,"Bajo",IF(G26=0,0))))))</f>
        <v>Extremo</v>
      </c>
      <c r="I26" s="433">
        <f t="shared" si="1"/>
        <v>0.5</v>
      </c>
      <c r="J26" s="428" t="e">
        <f>'[2]ANALISIS OCI'!AC24</f>
        <v>#DIV/0!</v>
      </c>
      <c r="K26" s="433" t="e">
        <f t="shared" si="1"/>
        <v>#DIV/0!</v>
      </c>
      <c r="L26" s="433">
        <f t="shared" si="7"/>
        <v>0.5</v>
      </c>
      <c r="M26" s="439" t="s">
        <v>326</v>
      </c>
      <c r="N26" s="433">
        <f t="shared" si="2"/>
        <v>0</v>
      </c>
      <c r="O26" s="429" t="s">
        <v>334</v>
      </c>
      <c r="P26" s="433">
        <f t="shared" si="3"/>
        <v>0.2</v>
      </c>
      <c r="Q26" s="443">
        <v>44488</v>
      </c>
      <c r="R26" s="441">
        <f t="shared" si="4"/>
        <v>73</v>
      </c>
      <c r="S26" s="442">
        <f t="shared" si="5"/>
        <v>0</v>
      </c>
      <c r="T26" s="433">
        <f t="shared" si="8"/>
        <v>0.7</v>
      </c>
      <c r="U26" s="434" t="str">
        <f>+IF(T26&gt;=80%,$AB$12,IF(AND( T26&gt;60%,T26&lt;80%),$AB$13,#REF!))</f>
        <v xml:space="preserve">Incluir en el ciclo vigente de acuerdo a disponibilidad de recursos </v>
      </c>
    </row>
    <row r="27" spans="2:21" ht="45" hidden="1" x14ac:dyDescent="0.3">
      <c r="B27" s="424" t="s">
        <v>345</v>
      </c>
      <c r="C27" s="425">
        <v>0</v>
      </c>
      <c r="D27" s="425">
        <v>0</v>
      </c>
      <c r="E27" s="425">
        <v>1</v>
      </c>
      <c r="F27" s="425">
        <v>0</v>
      </c>
      <c r="G27" s="438">
        <f t="shared" ref="G27:G28" si="9">SUM(C27:F27)</f>
        <v>1</v>
      </c>
      <c r="H27" s="438" t="str">
        <f>IF(G27=0,0,IF(($C27/$G27)&gt;=0.2,"Extremo",+IF((($C27/G27)+($D27/$G27))&gt;=0.3,"Alto",+IF((($C27/$G27)+($D27/$G27)+($E27/$G27))&gt;=0.4,"Moderado",+IF(($C27/$G27)+($D27/$G27)+($E27/$G27)+($F27/$G27)&gt;=0.5,"Bajo",IF(G27=0,0))))))</f>
        <v>Moderado</v>
      </c>
      <c r="I27" s="433">
        <f t="shared" si="1"/>
        <v>0.15</v>
      </c>
      <c r="J27" s="428" t="e">
        <f>'[2]ANALISIS OCI'!AC25</f>
        <v>#DIV/0!</v>
      </c>
      <c r="K27" s="433" t="e">
        <f t="shared" si="1"/>
        <v>#DIV/0!</v>
      </c>
      <c r="L27" s="433">
        <f t="shared" si="7"/>
        <v>0.15</v>
      </c>
      <c r="M27" s="439" t="s">
        <v>326</v>
      </c>
      <c r="N27" s="433">
        <f t="shared" si="2"/>
        <v>0</v>
      </c>
      <c r="O27" s="429" t="s">
        <v>326</v>
      </c>
      <c r="P27" s="433">
        <f t="shared" si="3"/>
        <v>0</v>
      </c>
      <c r="Q27" s="440">
        <v>44557</v>
      </c>
      <c r="R27" s="441">
        <f t="shared" si="4"/>
        <v>4</v>
      </c>
      <c r="S27" s="442">
        <f t="shared" si="5"/>
        <v>0</v>
      </c>
      <c r="T27" s="433">
        <f t="shared" si="8"/>
        <v>0.15</v>
      </c>
      <c r="U27" s="434" t="e">
        <f>+IF(T27&gt;=80%,$AB$12,IF(AND( T27&gt;60%,T27&lt;80%),$AB$13,#REF!))</f>
        <v>#REF!</v>
      </c>
    </row>
    <row r="28" spans="2:21" ht="33" x14ac:dyDescent="0.3">
      <c r="B28" s="424" t="s">
        <v>346</v>
      </c>
      <c r="C28" s="425">
        <v>0</v>
      </c>
      <c r="D28" s="425">
        <v>9</v>
      </c>
      <c r="E28" s="425">
        <v>0</v>
      </c>
      <c r="F28" s="425">
        <v>0</v>
      </c>
      <c r="G28" s="438">
        <f t="shared" si="9"/>
        <v>9</v>
      </c>
      <c r="H28" s="438" t="str">
        <f>IF(G28=0,0,IF(($C28/$G28)&gt;=0.2,"Extremo",+IF((($C28/G28)+($D28/$G28))&gt;=0.3,"Alto",+IF((($C28/$G28)+($D28/$G28)+($E28/$G28))&gt;=0.4,"Moderado",+IF(($C28/$G28)+($D28/$G28)+($E28/$G28)+($F28/$G28)&gt;=0.5,"Bajo",IF(G28=0,0))))))</f>
        <v>Alto</v>
      </c>
      <c r="I28" s="433">
        <f t="shared" si="1"/>
        <v>0.4</v>
      </c>
      <c r="J28" s="428" t="e">
        <f>'[2]ANALISIS OCI'!AC26</f>
        <v>#DIV/0!</v>
      </c>
      <c r="K28" s="433" t="e">
        <f t="shared" si="1"/>
        <v>#DIV/0!</v>
      </c>
      <c r="L28" s="433">
        <f t="shared" si="7"/>
        <v>0.4</v>
      </c>
      <c r="M28" s="439" t="s">
        <v>334</v>
      </c>
      <c r="N28" s="433">
        <f t="shared" si="2"/>
        <v>1</v>
      </c>
      <c r="O28" s="429" t="s">
        <v>334</v>
      </c>
      <c r="P28" s="433">
        <f t="shared" si="3"/>
        <v>0.2</v>
      </c>
      <c r="Q28" s="443"/>
      <c r="R28" s="441">
        <f t="shared" si="4"/>
        <v>44561</v>
      </c>
      <c r="S28" s="442">
        <f t="shared" si="5"/>
        <v>0.3</v>
      </c>
      <c r="T28" s="433">
        <f t="shared" si="8"/>
        <v>1</v>
      </c>
      <c r="U28" s="434" t="str">
        <f>+IF(T28&gt;=80%,$AB$12,IF(AND( T28&gt;60%,T28&lt;80%),$AB$13,#REF!))</f>
        <v xml:space="preserve">Incluir en el ciclo de auditorías de la vigencia </v>
      </c>
    </row>
    <row r="29" spans="2:21" ht="30" hidden="1" x14ac:dyDescent="0.3">
      <c r="B29" s="437" t="s">
        <v>347</v>
      </c>
      <c r="C29" s="425">
        <v>0</v>
      </c>
      <c r="D29" s="425">
        <v>1</v>
      </c>
      <c r="E29" s="425">
        <v>0</v>
      </c>
      <c r="F29" s="425">
        <v>0</v>
      </c>
      <c r="G29" s="438">
        <f t="shared" si="0"/>
        <v>1</v>
      </c>
      <c r="H29" s="438" t="str">
        <f t="shared" si="6"/>
        <v>Alto</v>
      </c>
      <c r="I29" s="433">
        <f t="shared" si="1"/>
        <v>0.4</v>
      </c>
      <c r="J29" s="428" t="e">
        <f>'[2]ANALISIS OCI'!AC27</f>
        <v>#DIV/0!</v>
      </c>
      <c r="K29" s="433" t="e">
        <f t="shared" si="1"/>
        <v>#DIV/0!</v>
      </c>
      <c r="L29" s="433">
        <f t="shared" si="7"/>
        <v>0.4</v>
      </c>
      <c r="M29" s="439" t="s">
        <v>326</v>
      </c>
      <c r="N29" s="433">
        <f t="shared" si="2"/>
        <v>0</v>
      </c>
      <c r="O29" s="429" t="s">
        <v>326</v>
      </c>
      <c r="P29" s="433">
        <f t="shared" si="3"/>
        <v>0</v>
      </c>
      <c r="Q29" s="443">
        <v>44368</v>
      </c>
      <c r="R29" s="441">
        <f t="shared" si="4"/>
        <v>193</v>
      </c>
      <c r="S29" s="442">
        <f t="shared" si="5"/>
        <v>0</v>
      </c>
      <c r="T29" s="433">
        <f t="shared" si="8"/>
        <v>0.4</v>
      </c>
      <c r="U29" s="434" t="e">
        <f>+IF(T29&gt;=80%,$AB$12,IF(AND( T29&gt;60%,T29&lt;80%),$AB$13,#REF!))</f>
        <v>#REF!</v>
      </c>
    </row>
    <row r="30" spans="2:21" ht="16.5" hidden="1" x14ac:dyDescent="0.3">
      <c r="B30" s="424" t="s">
        <v>348</v>
      </c>
      <c r="C30" s="425">
        <v>0</v>
      </c>
      <c r="D30" s="425">
        <v>0</v>
      </c>
      <c r="E30" s="425">
        <v>0</v>
      </c>
      <c r="F30" s="425">
        <v>0</v>
      </c>
      <c r="G30" s="438">
        <f t="shared" si="0"/>
        <v>0</v>
      </c>
      <c r="H30" s="438">
        <f t="shared" si="6"/>
        <v>0</v>
      </c>
      <c r="I30" s="433">
        <f t="shared" si="1"/>
        <v>0</v>
      </c>
      <c r="J30" s="428" t="str">
        <f>'[2]ANALISIS OCI'!AC28</f>
        <v>Moderado</v>
      </c>
      <c r="K30" s="433">
        <f t="shared" si="1"/>
        <v>0.15</v>
      </c>
      <c r="L30" s="433">
        <f t="shared" si="7"/>
        <v>0.15</v>
      </c>
      <c r="M30" s="439" t="s">
        <v>326</v>
      </c>
      <c r="N30" s="433">
        <f t="shared" si="2"/>
        <v>0</v>
      </c>
      <c r="O30" s="429" t="s">
        <v>326</v>
      </c>
      <c r="P30" s="433">
        <f t="shared" si="3"/>
        <v>0</v>
      </c>
      <c r="Q30" s="443">
        <v>44434</v>
      </c>
      <c r="R30" s="441">
        <f t="shared" si="4"/>
        <v>127</v>
      </c>
      <c r="S30" s="442">
        <f t="shared" si="5"/>
        <v>0</v>
      </c>
      <c r="T30" s="433">
        <f t="shared" si="8"/>
        <v>0.15</v>
      </c>
      <c r="U30" s="434" t="e">
        <f>+IF(T30&gt;=80%,$AB$12,IF(AND( T30&gt;60%,T30&lt;80%),$AB$13,#REF!))</f>
        <v>#REF!</v>
      </c>
    </row>
    <row r="31" spans="2:21" ht="30" hidden="1" x14ac:dyDescent="0.3">
      <c r="B31" s="424" t="s">
        <v>349</v>
      </c>
      <c r="C31" s="425">
        <v>0</v>
      </c>
      <c r="D31" s="425">
        <v>1</v>
      </c>
      <c r="E31" s="425">
        <v>1</v>
      </c>
      <c r="F31" s="425">
        <v>0</v>
      </c>
      <c r="G31" s="438">
        <f t="shared" si="0"/>
        <v>2</v>
      </c>
      <c r="H31" s="438" t="str">
        <f t="shared" si="6"/>
        <v>Alto</v>
      </c>
      <c r="I31" s="433">
        <f t="shared" si="1"/>
        <v>0.4</v>
      </c>
      <c r="J31" s="428" t="e">
        <f>'[2]ANALISIS OCI'!AC29</f>
        <v>#DIV/0!</v>
      </c>
      <c r="K31" s="433" t="e">
        <f t="shared" si="1"/>
        <v>#DIV/0!</v>
      </c>
      <c r="L31" s="433">
        <f t="shared" si="7"/>
        <v>0.4</v>
      </c>
      <c r="M31" s="439" t="s">
        <v>326</v>
      </c>
      <c r="N31" s="433">
        <f t="shared" si="2"/>
        <v>0</v>
      </c>
      <c r="O31" s="429" t="s">
        <v>326</v>
      </c>
      <c r="P31" s="433">
        <f t="shared" si="3"/>
        <v>0</v>
      </c>
      <c r="Q31" s="443">
        <v>43651</v>
      </c>
      <c r="R31" s="441">
        <f t="shared" si="4"/>
        <v>910</v>
      </c>
      <c r="S31" s="442">
        <f t="shared" si="5"/>
        <v>0.2</v>
      </c>
      <c r="T31" s="433">
        <f t="shared" si="8"/>
        <v>0.60000000000000009</v>
      </c>
      <c r="U31" s="434" t="e">
        <f>+IF(T31&gt;=80%,$AB$12,IF(AND( T31&gt;60%,T31&lt;80%),$AB$13,#REF!))</f>
        <v>#REF!</v>
      </c>
    </row>
    <row r="32" spans="2:21" ht="30" hidden="1" x14ac:dyDescent="0.3">
      <c r="B32" s="424" t="s">
        <v>350</v>
      </c>
      <c r="C32" s="425">
        <v>0</v>
      </c>
      <c r="D32" s="425">
        <v>1</v>
      </c>
      <c r="E32" s="425">
        <v>1</v>
      </c>
      <c r="F32" s="425">
        <v>0</v>
      </c>
      <c r="G32" s="438">
        <f t="shared" si="0"/>
        <v>2</v>
      </c>
      <c r="H32" s="438" t="str">
        <f t="shared" si="6"/>
        <v>Alto</v>
      </c>
      <c r="I32" s="433">
        <f t="shared" si="1"/>
        <v>0.4</v>
      </c>
      <c r="J32" s="428" t="e">
        <f>'[2]ANALISIS OCI'!AC30</f>
        <v>#DIV/0!</v>
      </c>
      <c r="K32" s="433" t="e">
        <f t="shared" si="1"/>
        <v>#DIV/0!</v>
      </c>
      <c r="L32" s="433">
        <f t="shared" si="7"/>
        <v>0.4</v>
      </c>
      <c r="M32" s="439" t="s">
        <v>326</v>
      </c>
      <c r="N32" s="433">
        <f t="shared" si="2"/>
        <v>0</v>
      </c>
      <c r="O32" s="429" t="s">
        <v>326</v>
      </c>
      <c r="P32" s="433">
        <f t="shared" si="3"/>
        <v>0</v>
      </c>
      <c r="Q32" s="443">
        <v>43817</v>
      </c>
      <c r="R32" s="441">
        <f t="shared" si="4"/>
        <v>744</v>
      </c>
      <c r="S32" s="442">
        <f t="shared" si="5"/>
        <v>0.2</v>
      </c>
      <c r="T32" s="433">
        <f t="shared" si="8"/>
        <v>0.60000000000000009</v>
      </c>
      <c r="U32" s="434" t="e">
        <f>+IF(T32&gt;=80%,$AB$12,IF(AND( T32&gt;60%,T32&lt;80%),$AB$13,#REF!))</f>
        <v>#REF!</v>
      </c>
    </row>
    <row r="33" spans="2:21" ht="33" x14ac:dyDescent="0.3">
      <c r="B33" s="424" t="s">
        <v>351</v>
      </c>
      <c r="C33" s="425">
        <v>1</v>
      </c>
      <c r="D33" s="425">
        <v>1</v>
      </c>
      <c r="E33" s="425"/>
      <c r="F33" s="425">
        <v>0</v>
      </c>
      <c r="G33" s="438">
        <f t="shared" ref="G33:G34" si="10">SUM(C33:F33)</f>
        <v>2</v>
      </c>
      <c r="H33" s="438" t="str">
        <f t="shared" si="6"/>
        <v>Extremo</v>
      </c>
      <c r="I33" s="433">
        <f t="shared" si="1"/>
        <v>0.5</v>
      </c>
      <c r="J33" s="428" t="e">
        <f>'[2]ANALISIS OCI'!AC31</f>
        <v>#DIV/0!</v>
      </c>
      <c r="K33" s="433" t="e">
        <f t="shared" si="1"/>
        <v>#DIV/0!</v>
      </c>
      <c r="L33" s="433">
        <f t="shared" si="7"/>
        <v>0.5</v>
      </c>
      <c r="M33" s="439" t="s">
        <v>334</v>
      </c>
      <c r="N33" s="433">
        <f t="shared" si="2"/>
        <v>1</v>
      </c>
      <c r="O33" s="429" t="s">
        <v>326</v>
      </c>
      <c r="P33" s="433">
        <f t="shared" si="3"/>
        <v>0</v>
      </c>
      <c r="Q33" s="443"/>
      <c r="R33" s="441">
        <f t="shared" si="4"/>
        <v>44561</v>
      </c>
      <c r="S33" s="442">
        <f t="shared" si="5"/>
        <v>0.3</v>
      </c>
      <c r="T33" s="433">
        <f t="shared" si="8"/>
        <v>1</v>
      </c>
      <c r="U33" s="434" t="str">
        <f>+IF(T33&gt;=80%,$AB$12,IF(AND( T33&gt;60%,T33&lt;80%),$AB$13,#REF!))</f>
        <v xml:space="preserve">Incluir en el ciclo de auditorías de la vigencia </v>
      </c>
    </row>
    <row r="34" spans="2:21" ht="33" x14ac:dyDescent="0.3">
      <c r="B34" s="424" t="s">
        <v>352</v>
      </c>
      <c r="C34" s="425">
        <v>0</v>
      </c>
      <c r="D34" s="425">
        <v>0</v>
      </c>
      <c r="E34" s="425">
        <v>3</v>
      </c>
      <c r="F34" s="425">
        <v>0</v>
      </c>
      <c r="G34" s="438">
        <f t="shared" si="10"/>
        <v>3</v>
      </c>
      <c r="H34" s="438" t="str">
        <f t="shared" si="6"/>
        <v>Moderado</v>
      </c>
      <c r="I34" s="433">
        <f t="shared" si="1"/>
        <v>0.15</v>
      </c>
      <c r="J34" s="428" t="e">
        <f>'[2]ANALISIS OCI'!AC32</f>
        <v>#DIV/0!</v>
      </c>
      <c r="K34" s="433" t="e">
        <f t="shared" si="1"/>
        <v>#DIV/0!</v>
      </c>
      <c r="L34" s="433">
        <f t="shared" si="7"/>
        <v>0.15</v>
      </c>
      <c r="M34" s="439" t="s">
        <v>334</v>
      </c>
      <c r="N34" s="433">
        <f t="shared" si="2"/>
        <v>1</v>
      </c>
      <c r="O34" s="429" t="s">
        <v>326</v>
      </c>
      <c r="P34" s="433">
        <f t="shared" si="3"/>
        <v>0</v>
      </c>
      <c r="Q34" s="443"/>
      <c r="R34" s="441">
        <f>+$C$6-Q34</f>
        <v>44561</v>
      </c>
      <c r="S34" s="442">
        <f t="shared" si="5"/>
        <v>0.3</v>
      </c>
      <c r="T34" s="433">
        <f t="shared" si="8"/>
        <v>1</v>
      </c>
      <c r="U34" s="434" t="str">
        <f>+IF(T34&gt;=80%,$AB$12,IF(AND( T34&gt;60%,T34&lt;80%),$AB$13,#REF!))</f>
        <v xml:space="preserve">Incluir en el ciclo de auditorías de la vigencia </v>
      </c>
    </row>
    <row r="35" spans="2:21" ht="30" hidden="1" x14ac:dyDescent="0.3">
      <c r="B35" s="424" t="s">
        <v>353</v>
      </c>
      <c r="C35" s="425">
        <v>0</v>
      </c>
      <c r="D35" s="425">
        <v>0</v>
      </c>
      <c r="E35" s="425">
        <v>0</v>
      </c>
      <c r="F35" s="425">
        <v>0</v>
      </c>
      <c r="G35" s="438">
        <f t="shared" si="0"/>
        <v>0</v>
      </c>
      <c r="H35" s="438">
        <f t="shared" si="6"/>
        <v>0</v>
      </c>
      <c r="I35" s="433">
        <f t="shared" si="1"/>
        <v>0</v>
      </c>
      <c r="J35" s="428" t="str">
        <f>'[2]ANALISIS OCI'!AC33</f>
        <v>Bajo</v>
      </c>
      <c r="K35" s="433">
        <f t="shared" si="1"/>
        <v>0.1</v>
      </c>
      <c r="L35" s="433">
        <f t="shared" si="7"/>
        <v>0.1</v>
      </c>
      <c r="M35" s="439" t="s">
        <v>326</v>
      </c>
      <c r="N35" s="433">
        <f t="shared" si="2"/>
        <v>0</v>
      </c>
      <c r="O35" s="429" t="s">
        <v>326</v>
      </c>
      <c r="P35" s="433">
        <f t="shared" si="3"/>
        <v>0</v>
      </c>
      <c r="Q35" s="443"/>
      <c r="R35" s="441">
        <f t="shared" si="4"/>
        <v>44561</v>
      </c>
      <c r="S35" s="442">
        <f t="shared" si="5"/>
        <v>0.3</v>
      </c>
      <c r="T35" s="433">
        <f t="shared" si="8"/>
        <v>0.4</v>
      </c>
      <c r="U35" s="434" t="e">
        <f>+IF(T35&gt;=80%,$AB$12,IF(AND( T35&gt;60%,T35&lt;80%),$AB$13,#REF!))</f>
        <v>#REF!</v>
      </c>
    </row>
    <row r="36" spans="2:21" ht="75" x14ac:dyDescent="0.3">
      <c r="B36" s="424" t="s">
        <v>354</v>
      </c>
      <c r="C36" s="425">
        <v>0</v>
      </c>
      <c r="D36" s="425">
        <v>0</v>
      </c>
      <c r="E36" s="425">
        <v>0</v>
      </c>
      <c r="F36" s="425">
        <v>0</v>
      </c>
      <c r="G36" s="438">
        <f t="shared" si="0"/>
        <v>0</v>
      </c>
      <c r="H36" s="438">
        <f t="shared" si="6"/>
        <v>0</v>
      </c>
      <c r="I36" s="433">
        <f t="shared" si="1"/>
        <v>0</v>
      </c>
      <c r="J36" s="428" t="str">
        <f>'[2]ANALISIS OCI'!AC34</f>
        <v>Moderado</v>
      </c>
      <c r="K36" s="433">
        <f t="shared" si="1"/>
        <v>0.15</v>
      </c>
      <c r="L36" s="433">
        <f t="shared" si="7"/>
        <v>0.15</v>
      </c>
      <c r="M36" s="439" t="s">
        <v>334</v>
      </c>
      <c r="N36" s="433">
        <f t="shared" si="2"/>
        <v>1</v>
      </c>
      <c r="O36" s="429" t="s">
        <v>326</v>
      </c>
      <c r="P36" s="433">
        <f t="shared" si="3"/>
        <v>0</v>
      </c>
      <c r="Q36" s="443">
        <v>43643</v>
      </c>
      <c r="R36" s="441">
        <f t="shared" si="4"/>
        <v>918</v>
      </c>
      <c r="S36" s="442">
        <f t="shared" si="5"/>
        <v>0.2</v>
      </c>
      <c r="T36" s="433">
        <f t="shared" si="8"/>
        <v>1</v>
      </c>
      <c r="U36" s="434" t="str">
        <f>+IF(T36&gt;=80%,$AB$12,IF(AND( T36&gt;60%,T36&lt;80%),$AB$13,#REF!))</f>
        <v xml:space="preserve">Incluir en el ciclo de auditorías de la vigencia </v>
      </c>
    </row>
    <row r="37" spans="2:21" ht="16.5" hidden="1" x14ac:dyDescent="0.3">
      <c r="B37" s="424" t="s">
        <v>355</v>
      </c>
      <c r="C37" s="425">
        <v>0</v>
      </c>
      <c r="D37" s="425">
        <v>0</v>
      </c>
      <c r="E37" s="425">
        <v>0</v>
      </c>
      <c r="F37" s="425">
        <v>0</v>
      </c>
      <c r="G37" s="438">
        <f t="shared" si="0"/>
        <v>0</v>
      </c>
      <c r="H37" s="438">
        <f t="shared" si="6"/>
        <v>0</v>
      </c>
      <c r="I37" s="433">
        <f t="shared" si="1"/>
        <v>0</v>
      </c>
      <c r="J37" s="428" t="str">
        <f>'[2]ANALISIS OCI'!AC35</f>
        <v>Moderado</v>
      </c>
      <c r="K37" s="433">
        <f t="shared" si="1"/>
        <v>0.15</v>
      </c>
      <c r="L37" s="433">
        <f t="shared" si="7"/>
        <v>0.15</v>
      </c>
      <c r="M37" s="439" t="s">
        <v>326</v>
      </c>
      <c r="N37" s="433">
        <f t="shared" si="2"/>
        <v>0</v>
      </c>
      <c r="O37" s="429" t="s">
        <v>326</v>
      </c>
      <c r="P37" s="433">
        <f t="shared" si="3"/>
        <v>0</v>
      </c>
      <c r="Q37" s="443"/>
      <c r="R37" s="441">
        <f t="shared" si="4"/>
        <v>44561</v>
      </c>
      <c r="S37" s="442">
        <f t="shared" si="5"/>
        <v>0.3</v>
      </c>
      <c r="T37" s="433">
        <f t="shared" si="8"/>
        <v>0.44999999999999996</v>
      </c>
      <c r="U37" s="434" t="e">
        <f>+IF(T37&gt;=80%,$AB$12,IF(AND( T37&gt;60%,T37&lt;80%),$AB$13,#REF!))</f>
        <v>#REF!</v>
      </c>
    </row>
    <row r="38" spans="2:21" ht="30" hidden="1" x14ac:dyDescent="0.3">
      <c r="B38" s="424" t="s">
        <v>356</v>
      </c>
      <c r="C38" s="425">
        <v>0</v>
      </c>
      <c r="D38" s="425">
        <v>0</v>
      </c>
      <c r="E38" s="425">
        <v>0</v>
      </c>
      <c r="F38" s="425">
        <v>0</v>
      </c>
      <c r="G38" s="438">
        <f t="shared" si="0"/>
        <v>0</v>
      </c>
      <c r="H38" s="438">
        <f t="shared" si="6"/>
        <v>0</v>
      </c>
      <c r="I38" s="433">
        <f t="shared" si="1"/>
        <v>0</v>
      </c>
      <c r="J38" s="428" t="str">
        <f>'[2]ANALISIS OCI'!AC36</f>
        <v>Moderado</v>
      </c>
      <c r="K38" s="433">
        <f t="shared" si="1"/>
        <v>0.15</v>
      </c>
      <c r="L38" s="433">
        <f t="shared" si="7"/>
        <v>0.15</v>
      </c>
      <c r="M38" s="439" t="s">
        <v>326</v>
      </c>
      <c r="N38" s="433">
        <f t="shared" si="2"/>
        <v>0</v>
      </c>
      <c r="O38" s="429" t="s">
        <v>326</v>
      </c>
      <c r="P38" s="433">
        <f t="shared" si="3"/>
        <v>0</v>
      </c>
      <c r="Q38" s="443"/>
      <c r="R38" s="441">
        <f t="shared" si="4"/>
        <v>44561</v>
      </c>
      <c r="S38" s="442">
        <f t="shared" si="5"/>
        <v>0.3</v>
      </c>
      <c r="T38" s="433">
        <f t="shared" si="8"/>
        <v>0.44999999999999996</v>
      </c>
      <c r="U38" s="434" t="e">
        <f>+IF(T38&gt;=80%,$AB$12,IF(AND( T38&gt;60%,T38&lt;80%),$AB$13,#REF!))</f>
        <v>#REF!</v>
      </c>
    </row>
    <row r="39" spans="2:21" ht="16.5" hidden="1" x14ac:dyDescent="0.3">
      <c r="B39" s="424" t="s">
        <v>357</v>
      </c>
      <c r="C39" s="425">
        <v>0</v>
      </c>
      <c r="D39" s="425">
        <v>0</v>
      </c>
      <c r="E39" s="425">
        <v>0</v>
      </c>
      <c r="F39" s="425">
        <v>0</v>
      </c>
      <c r="G39" s="438">
        <f t="shared" si="0"/>
        <v>0</v>
      </c>
      <c r="H39" s="438">
        <f t="shared" si="6"/>
        <v>0</v>
      </c>
      <c r="I39" s="433">
        <f t="shared" si="1"/>
        <v>0</v>
      </c>
      <c r="J39" s="428" t="str">
        <f>'[2]ANALISIS OCI'!AC37</f>
        <v>Moderado</v>
      </c>
      <c r="K39" s="433">
        <f t="shared" si="1"/>
        <v>0.15</v>
      </c>
      <c r="L39" s="433">
        <f t="shared" si="7"/>
        <v>0.15</v>
      </c>
      <c r="M39" s="439" t="s">
        <v>326</v>
      </c>
      <c r="N39" s="433">
        <f t="shared" si="2"/>
        <v>0</v>
      </c>
      <c r="O39" s="429" t="s">
        <v>326</v>
      </c>
      <c r="P39" s="433">
        <f t="shared" si="3"/>
        <v>0</v>
      </c>
      <c r="Q39" s="443">
        <v>43805</v>
      </c>
      <c r="R39" s="441">
        <f t="shared" si="4"/>
        <v>756</v>
      </c>
      <c r="S39" s="442">
        <f t="shared" si="5"/>
        <v>0.2</v>
      </c>
      <c r="T39" s="433">
        <f t="shared" si="8"/>
        <v>0.35</v>
      </c>
      <c r="U39" s="434" t="e">
        <f>+IF(T39&gt;=80%,$AB$12,IF(AND( T39&gt;60%,T39&lt;80%),$AB$13,#REF!))</f>
        <v>#REF!</v>
      </c>
    </row>
    <row r="40" spans="2:21" ht="16.5" hidden="1" x14ac:dyDescent="0.3">
      <c r="B40" s="424" t="s">
        <v>358</v>
      </c>
      <c r="C40" s="425">
        <v>0</v>
      </c>
      <c r="D40" s="425">
        <v>0</v>
      </c>
      <c r="E40" s="425">
        <v>0</v>
      </c>
      <c r="F40" s="425">
        <v>0</v>
      </c>
      <c r="G40" s="438">
        <f t="shared" si="0"/>
        <v>0</v>
      </c>
      <c r="H40" s="438">
        <f t="shared" si="6"/>
        <v>0</v>
      </c>
      <c r="I40" s="433">
        <f t="shared" si="1"/>
        <v>0</v>
      </c>
      <c r="J40" s="428" t="str">
        <f>'[2]ANALISIS OCI'!AC38</f>
        <v>Moderado</v>
      </c>
      <c r="K40" s="433">
        <f t="shared" si="1"/>
        <v>0.15</v>
      </c>
      <c r="L40" s="433">
        <f t="shared" si="7"/>
        <v>0.15</v>
      </c>
      <c r="M40" s="439" t="s">
        <v>326</v>
      </c>
      <c r="N40" s="433">
        <f t="shared" si="2"/>
        <v>0</v>
      </c>
      <c r="O40" s="429" t="s">
        <v>326</v>
      </c>
      <c r="P40" s="433">
        <f t="shared" si="3"/>
        <v>0</v>
      </c>
      <c r="Q40" s="443">
        <v>43335</v>
      </c>
      <c r="R40" s="441">
        <f t="shared" si="4"/>
        <v>1226</v>
      </c>
      <c r="S40" s="442">
        <f t="shared" si="5"/>
        <v>0.3</v>
      </c>
      <c r="T40" s="433">
        <f t="shared" si="8"/>
        <v>0.44999999999999996</v>
      </c>
      <c r="U40" s="434" t="e">
        <f>+IF(T40&gt;=80%,$AB$12,IF(AND( T40&gt;60%,T40&lt;80%),$AB$13,#REF!))</f>
        <v>#REF!</v>
      </c>
    </row>
    <row r="41" spans="2:21" ht="16.5" hidden="1" x14ac:dyDescent="0.3">
      <c r="B41" s="424" t="s">
        <v>359</v>
      </c>
      <c r="C41" s="425">
        <v>0</v>
      </c>
      <c r="D41" s="425">
        <v>0</v>
      </c>
      <c r="E41" s="425">
        <v>0</v>
      </c>
      <c r="F41" s="425">
        <v>0</v>
      </c>
      <c r="G41" s="438">
        <f t="shared" si="0"/>
        <v>0</v>
      </c>
      <c r="H41" s="438">
        <f t="shared" si="6"/>
        <v>0</v>
      </c>
      <c r="I41" s="433">
        <f t="shared" si="1"/>
        <v>0</v>
      </c>
      <c r="J41" s="428" t="str">
        <f>'[2]ANALISIS OCI'!AC39</f>
        <v>Moderado</v>
      </c>
      <c r="K41" s="433">
        <f t="shared" si="1"/>
        <v>0.15</v>
      </c>
      <c r="L41" s="433">
        <f t="shared" si="7"/>
        <v>0.15</v>
      </c>
      <c r="M41" s="439" t="s">
        <v>326</v>
      </c>
      <c r="N41" s="433">
        <f t="shared" si="2"/>
        <v>0</v>
      </c>
      <c r="O41" s="429" t="s">
        <v>326</v>
      </c>
      <c r="P41" s="433">
        <f t="shared" si="3"/>
        <v>0</v>
      </c>
      <c r="Q41" s="443"/>
      <c r="R41" s="441">
        <f t="shared" si="4"/>
        <v>44561</v>
      </c>
      <c r="S41" s="442">
        <f t="shared" si="5"/>
        <v>0.3</v>
      </c>
      <c r="T41" s="433">
        <f t="shared" si="8"/>
        <v>0.44999999999999996</v>
      </c>
      <c r="U41" s="434" t="e">
        <f>+IF(T41&gt;=80%,$AB$12,IF(AND( T41&gt;60%,T41&lt;80%),$AB$13,#REF!))</f>
        <v>#REF!</v>
      </c>
    </row>
    <row r="42" spans="2:21" ht="30" hidden="1" x14ac:dyDescent="0.3">
      <c r="B42" s="424" t="s">
        <v>360</v>
      </c>
      <c r="C42" s="425">
        <v>0</v>
      </c>
      <c r="D42" s="425">
        <v>0</v>
      </c>
      <c r="E42" s="425">
        <v>0</v>
      </c>
      <c r="F42" s="425">
        <v>0</v>
      </c>
      <c r="G42" s="438">
        <f t="shared" si="0"/>
        <v>0</v>
      </c>
      <c r="H42" s="438">
        <f t="shared" si="6"/>
        <v>0</v>
      </c>
      <c r="I42" s="433">
        <f t="shared" si="1"/>
        <v>0</v>
      </c>
      <c r="J42" s="428" t="str">
        <f>'[2]ANALISIS OCI'!AC40</f>
        <v>Moderado</v>
      </c>
      <c r="K42" s="433">
        <f t="shared" si="1"/>
        <v>0.15</v>
      </c>
      <c r="L42" s="433">
        <f t="shared" si="7"/>
        <v>0.15</v>
      </c>
      <c r="M42" s="439" t="s">
        <v>326</v>
      </c>
      <c r="N42" s="433">
        <f t="shared" si="2"/>
        <v>0</v>
      </c>
      <c r="O42" s="429" t="s">
        <v>326</v>
      </c>
      <c r="P42" s="433">
        <f t="shared" si="3"/>
        <v>0</v>
      </c>
      <c r="Q42" s="443">
        <v>43335</v>
      </c>
      <c r="R42" s="441">
        <f t="shared" si="4"/>
        <v>1226</v>
      </c>
      <c r="S42" s="442">
        <f t="shared" si="5"/>
        <v>0.3</v>
      </c>
      <c r="T42" s="433">
        <f t="shared" si="8"/>
        <v>0.44999999999999996</v>
      </c>
      <c r="U42" s="434" t="e">
        <f>+IF(T42&gt;=80%,$AB$12,IF(AND( T42&gt;60%,T42&lt;80%),$AB$13,#REF!))</f>
        <v>#REF!</v>
      </c>
    </row>
    <row r="43" spans="2:21" ht="16.5" hidden="1" x14ac:dyDescent="0.3">
      <c r="B43" s="424" t="s">
        <v>361</v>
      </c>
      <c r="C43" s="425">
        <v>0</v>
      </c>
      <c r="D43" s="425">
        <v>0</v>
      </c>
      <c r="E43" s="425">
        <v>0</v>
      </c>
      <c r="F43" s="425">
        <v>0</v>
      </c>
      <c r="G43" s="438">
        <f t="shared" si="0"/>
        <v>0</v>
      </c>
      <c r="H43" s="438">
        <f t="shared" si="6"/>
        <v>0</v>
      </c>
      <c r="I43" s="433">
        <f t="shared" si="1"/>
        <v>0</v>
      </c>
      <c r="J43" s="428" t="str">
        <f>'[2]ANALISIS OCI'!AC41</f>
        <v>Moderado</v>
      </c>
      <c r="K43" s="433">
        <f t="shared" si="1"/>
        <v>0.15</v>
      </c>
      <c r="L43" s="433">
        <f t="shared" si="7"/>
        <v>0.15</v>
      </c>
      <c r="M43" s="439" t="s">
        <v>326</v>
      </c>
      <c r="N43" s="433">
        <f t="shared" si="2"/>
        <v>0</v>
      </c>
      <c r="O43" s="429" t="s">
        <v>326</v>
      </c>
      <c r="P43" s="433">
        <f t="shared" si="3"/>
        <v>0</v>
      </c>
      <c r="Q43" s="443"/>
      <c r="R43" s="441">
        <f t="shared" si="4"/>
        <v>44561</v>
      </c>
      <c r="S43" s="442">
        <f t="shared" si="5"/>
        <v>0.3</v>
      </c>
      <c r="T43" s="433">
        <f t="shared" si="8"/>
        <v>0.44999999999999996</v>
      </c>
      <c r="U43" s="434" t="e">
        <f>+IF(T43&gt;=80%,$AB$12,IF(AND( T43&gt;60%,T43&lt;80%),$AB$13,#REF!))</f>
        <v>#REF!</v>
      </c>
    </row>
    <row r="44" spans="2:21" ht="16.5" hidden="1" x14ac:dyDescent="0.3">
      <c r="B44" s="424" t="s">
        <v>362</v>
      </c>
      <c r="C44" s="425">
        <v>0</v>
      </c>
      <c r="D44" s="425">
        <v>0</v>
      </c>
      <c r="E44" s="425">
        <v>0</v>
      </c>
      <c r="F44" s="425">
        <v>0</v>
      </c>
      <c r="G44" s="438">
        <f t="shared" si="0"/>
        <v>0</v>
      </c>
      <c r="H44" s="438">
        <f t="shared" si="6"/>
        <v>0</v>
      </c>
      <c r="I44" s="433">
        <f t="shared" si="1"/>
        <v>0</v>
      </c>
      <c r="J44" s="428" t="str">
        <f>'[2]ANALISIS OCI'!AC42</f>
        <v>Moderado</v>
      </c>
      <c r="K44" s="433">
        <f t="shared" si="1"/>
        <v>0.15</v>
      </c>
      <c r="L44" s="433">
        <f t="shared" si="7"/>
        <v>0.15</v>
      </c>
      <c r="M44" s="439" t="s">
        <v>326</v>
      </c>
      <c r="N44" s="433">
        <f t="shared" si="2"/>
        <v>0</v>
      </c>
      <c r="O44" s="429" t="s">
        <v>326</v>
      </c>
      <c r="P44" s="433">
        <f t="shared" si="3"/>
        <v>0</v>
      </c>
      <c r="Q44" s="443"/>
      <c r="R44" s="441">
        <f t="shared" si="4"/>
        <v>44561</v>
      </c>
      <c r="S44" s="442">
        <f t="shared" si="5"/>
        <v>0.3</v>
      </c>
      <c r="T44" s="433">
        <f t="shared" si="8"/>
        <v>0.44999999999999996</v>
      </c>
      <c r="U44" s="434" t="e">
        <f>+IF(T44&gt;=80%,$AB$12,IF(AND( T44&gt;60%,T44&lt;80%),$AB$13,#REF!))</f>
        <v>#REF!</v>
      </c>
    </row>
    <row r="45" spans="2:21" ht="16.5" hidden="1" x14ac:dyDescent="0.3">
      <c r="B45" s="424" t="s">
        <v>363</v>
      </c>
      <c r="C45" s="425">
        <v>0</v>
      </c>
      <c r="D45" s="425">
        <v>0</v>
      </c>
      <c r="E45" s="425">
        <v>0</v>
      </c>
      <c r="F45" s="425">
        <v>0</v>
      </c>
      <c r="G45" s="438">
        <f t="shared" ref="G45:G70" si="11">SUM(C45:F45)</f>
        <v>0</v>
      </c>
      <c r="H45" s="438">
        <f t="shared" si="6"/>
        <v>0</v>
      </c>
      <c r="I45" s="433">
        <f t="shared" ref="I45:I70" si="12">(IF(H45="Extremo",50%,(IF(H45="Alto",40%,IF(H45="Moderado",15%,IF(H45="Bajo",10%,0))))))</f>
        <v>0</v>
      </c>
      <c r="J45" s="428" t="str">
        <f>'[2]ANALISIS OCI'!AC43</f>
        <v>Moderado</v>
      </c>
      <c r="K45" s="433">
        <f t="shared" ref="K45:K70" si="13">(IF(J45="Extremo",50%,(IF(J45="Alto",40%,IF(J45="Moderado",15%,IF(J45="Bajo",10%,0))))))</f>
        <v>0.15</v>
      </c>
      <c r="L45" s="433">
        <f t="shared" si="7"/>
        <v>0.15</v>
      </c>
      <c r="M45" s="439" t="s">
        <v>326</v>
      </c>
      <c r="N45" s="433">
        <f t="shared" si="2"/>
        <v>0</v>
      </c>
      <c r="O45" s="429" t="s">
        <v>326</v>
      </c>
      <c r="P45" s="433">
        <f t="shared" si="3"/>
        <v>0</v>
      </c>
      <c r="Q45" s="443">
        <v>44533</v>
      </c>
      <c r="R45" s="441">
        <f t="shared" si="4"/>
        <v>28</v>
      </c>
      <c r="S45" s="442">
        <f t="shared" si="5"/>
        <v>0</v>
      </c>
      <c r="T45" s="433">
        <f t="shared" si="8"/>
        <v>0.15</v>
      </c>
      <c r="U45" s="434" t="e">
        <f>+IF(T45&gt;=80%,$AB$12,IF(AND( T45&gt;60%,T45&lt;80%),$AB$13,#REF!))</f>
        <v>#REF!</v>
      </c>
    </row>
    <row r="46" spans="2:21" ht="16.5" hidden="1" x14ac:dyDescent="0.3">
      <c r="B46" s="424" t="s">
        <v>364</v>
      </c>
      <c r="C46" s="425">
        <v>0</v>
      </c>
      <c r="D46" s="425">
        <v>0</v>
      </c>
      <c r="E46" s="425">
        <v>0</v>
      </c>
      <c r="F46" s="425">
        <v>0</v>
      </c>
      <c r="G46" s="438">
        <f t="shared" si="11"/>
        <v>0</v>
      </c>
      <c r="H46" s="438">
        <f t="shared" si="6"/>
        <v>0</v>
      </c>
      <c r="I46" s="433">
        <f t="shared" si="12"/>
        <v>0</v>
      </c>
      <c r="J46" s="428" t="str">
        <f>'[2]ANALISIS OCI'!AC44</f>
        <v>Moderado</v>
      </c>
      <c r="K46" s="433">
        <f t="shared" si="13"/>
        <v>0.15</v>
      </c>
      <c r="L46" s="433">
        <f t="shared" si="7"/>
        <v>0.15</v>
      </c>
      <c r="M46" s="439" t="s">
        <v>326</v>
      </c>
      <c r="N46" s="433">
        <f t="shared" si="2"/>
        <v>0</v>
      </c>
      <c r="O46" s="429" t="s">
        <v>326</v>
      </c>
      <c r="P46" s="433">
        <f t="shared" si="3"/>
        <v>0</v>
      </c>
      <c r="Q46" s="443"/>
      <c r="R46" s="441">
        <f t="shared" si="4"/>
        <v>44561</v>
      </c>
      <c r="S46" s="442">
        <f t="shared" si="5"/>
        <v>0.3</v>
      </c>
      <c r="T46" s="433">
        <f t="shared" si="8"/>
        <v>0.44999999999999996</v>
      </c>
      <c r="U46" s="434" t="e">
        <f>+IF(T46&gt;=80%,$AB$12,IF(AND( T46&gt;60%,T46&lt;80%),$AB$13,#REF!))</f>
        <v>#REF!</v>
      </c>
    </row>
    <row r="47" spans="2:21" ht="16.5" hidden="1" x14ac:dyDescent="0.3">
      <c r="B47" s="424" t="s">
        <v>365</v>
      </c>
      <c r="C47" s="425">
        <v>0</v>
      </c>
      <c r="D47" s="425">
        <v>0</v>
      </c>
      <c r="E47" s="425">
        <v>0</v>
      </c>
      <c r="F47" s="425">
        <v>0</v>
      </c>
      <c r="G47" s="438">
        <f t="shared" si="11"/>
        <v>0</v>
      </c>
      <c r="H47" s="438">
        <f t="shared" si="6"/>
        <v>0</v>
      </c>
      <c r="I47" s="433">
        <f t="shared" si="12"/>
        <v>0</v>
      </c>
      <c r="J47" s="428" t="str">
        <f>'[2]ANALISIS OCI'!AC45</f>
        <v>Moderado</v>
      </c>
      <c r="K47" s="433">
        <f t="shared" si="13"/>
        <v>0.15</v>
      </c>
      <c r="L47" s="433">
        <f t="shared" si="7"/>
        <v>0.15</v>
      </c>
      <c r="M47" s="439" t="s">
        <v>326</v>
      </c>
      <c r="N47" s="433">
        <f t="shared" si="2"/>
        <v>0</v>
      </c>
      <c r="O47" s="429" t="s">
        <v>326</v>
      </c>
      <c r="P47" s="433">
        <f t="shared" si="3"/>
        <v>0</v>
      </c>
      <c r="Q47" s="443">
        <v>44539</v>
      </c>
      <c r="R47" s="441">
        <f t="shared" si="4"/>
        <v>22</v>
      </c>
      <c r="S47" s="442">
        <f t="shared" si="5"/>
        <v>0</v>
      </c>
      <c r="T47" s="433">
        <f t="shared" si="8"/>
        <v>0.15</v>
      </c>
      <c r="U47" s="434" t="e">
        <f>+IF(T47&gt;=80%,$AB$12,IF(AND( T47&gt;60%,T47&lt;80%),$AB$13,#REF!))</f>
        <v>#REF!</v>
      </c>
    </row>
    <row r="48" spans="2:21" ht="16.5" hidden="1" x14ac:dyDescent="0.3">
      <c r="B48" s="424" t="s">
        <v>366</v>
      </c>
      <c r="C48" s="425">
        <v>0</v>
      </c>
      <c r="D48" s="425">
        <v>0</v>
      </c>
      <c r="E48" s="425">
        <v>0</v>
      </c>
      <c r="F48" s="425">
        <v>0</v>
      </c>
      <c r="G48" s="438">
        <f t="shared" si="11"/>
        <v>0</v>
      </c>
      <c r="H48" s="438">
        <f t="shared" si="6"/>
        <v>0</v>
      </c>
      <c r="I48" s="433">
        <f t="shared" si="12"/>
        <v>0</v>
      </c>
      <c r="J48" s="428" t="str">
        <f>'[2]ANALISIS OCI'!AC46</f>
        <v>Moderado</v>
      </c>
      <c r="K48" s="433">
        <f t="shared" si="13"/>
        <v>0.15</v>
      </c>
      <c r="L48" s="433">
        <f t="shared" si="7"/>
        <v>0.15</v>
      </c>
      <c r="M48" s="439" t="s">
        <v>326</v>
      </c>
      <c r="N48" s="433">
        <f t="shared" si="2"/>
        <v>0</v>
      </c>
      <c r="O48" s="429" t="s">
        <v>326</v>
      </c>
      <c r="P48" s="433">
        <f t="shared" si="3"/>
        <v>0</v>
      </c>
      <c r="Q48" s="443"/>
      <c r="R48" s="441">
        <f t="shared" si="4"/>
        <v>44561</v>
      </c>
      <c r="S48" s="442">
        <f t="shared" si="5"/>
        <v>0.3</v>
      </c>
      <c r="T48" s="433">
        <f t="shared" si="8"/>
        <v>0.44999999999999996</v>
      </c>
      <c r="U48" s="434" t="e">
        <f>+IF(T48&gt;=80%,$AB$12,IF(AND( T48&gt;60%,T48&lt;80%),$AB$13,#REF!))</f>
        <v>#REF!</v>
      </c>
    </row>
    <row r="49" spans="2:21" ht="16.5" hidden="1" x14ac:dyDescent="0.3">
      <c r="B49" s="424" t="s">
        <v>367</v>
      </c>
      <c r="C49" s="425">
        <v>0</v>
      </c>
      <c r="D49" s="425">
        <v>0</v>
      </c>
      <c r="E49" s="425">
        <v>0</v>
      </c>
      <c r="F49" s="425">
        <v>0</v>
      </c>
      <c r="G49" s="438">
        <f t="shared" si="11"/>
        <v>0</v>
      </c>
      <c r="H49" s="438">
        <f t="shared" si="6"/>
        <v>0</v>
      </c>
      <c r="I49" s="433">
        <f t="shared" si="12"/>
        <v>0</v>
      </c>
      <c r="J49" s="428" t="str">
        <f>'[2]ANALISIS OCI'!AC47</f>
        <v>Moderado</v>
      </c>
      <c r="K49" s="433">
        <f t="shared" si="13"/>
        <v>0.15</v>
      </c>
      <c r="L49" s="433">
        <f t="shared" si="7"/>
        <v>0.15</v>
      </c>
      <c r="M49" s="439" t="s">
        <v>326</v>
      </c>
      <c r="N49" s="433">
        <f t="shared" si="2"/>
        <v>0</v>
      </c>
      <c r="O49" s="429" t="s">
        <v>326</v>
      </c>
      <c r="P49" s="433">
        <f t="shared" si="3"/>
        <v>0</v>
      </c>
      <c r="Q49" s="443">
        <v>43951</v>
      </c>
      <c r="R49" s="441">
        <f t="shared" si="4"/>
        <v>610</v>
      </c>
      <c r="S49" s="442">
        <f t="shared" si="5"/>
        <v>0.1</v>
      </c>
      <c r="T49" s="433">
        <f t="shared" si="8"/>
        <v>0.25</v>
      </c>
      <c r="U49" s="434" t="e">
        <f>+IF(T49&gt;=80%,$AB$12,IF(AND( T49&gt;60%,T49&lt;80%),$AB$13,#REF!))</f>
        <v>#REF!</v>
      </c>
    </row>
    <row r="50" spans="2:21" ht="16.5" hidden="1" x14ac:dyDescent="0.3">
      <c r="B50" s="424" t="s">
        <v>368</v>
      </c>
      <c r="C50" s="425">
        <v>0</v>
      </c>
      <c r="D50" s="425">
        <v>0</v>
      </c>
      <c r="E50" s="425">
        <v>0</v>
      </c>
      <c r="F50" s="425">
        <v>0</v>
      </c>
      <c r="G50" s="438">
        <f t="shared" si="11"/>
        <v>0</v>
      </c>
      <c r="H50" s="438">
        <f t="shared" si="6"/>
        <v>0</v>
      </c>
      <c r="I50" s="433">
        <f t="shared" si="12"/>
        <v>0</v>
      </c>
      <c r="J50" s="428" t="str">
        <f>'[2]ANALISIS OCI'!AC48</f>
        <v>Moderado</v>
      </c>
      <c r="K50" s="433">
        <f t="shared" si="13"/>
        <v>0.15</v>
      </c>
      <c r="L50" s="433">
        <f t="shared" si="7"/>
        <v>0.15</v>
      </c>
      <c r="M50" s="439" t="s">
        <v>326</v>
      </c>
      <c r="N50" s="433">
        <f t="shared" si="2"/>
        <v>0</v>
      </c>
      <c r="O50" s="429" t="s">
        <v>326</v>
      </c>
      <c r="P50" s="433">
        <f t="shared" si="3"/>
        <v>0</v>
      </c>
      <c r="Q50" s="443">
        <v>44323</v>
      </c>
      <c r="R50" s="441">
        <f t="shared" si="4"/>
        <v>238</v>
      </c>
      <c r="S50" s="442">
        <f t="shared" si="5"/>
        <v>0</v>
      </c>
      <c r="T50" s="433">
        <f t="shared" si="8"/>
        <v>0.15</v>
      </c>
      <c r="U50" s="434" t="e">
        <f>+IF(T50&gt;=80%,$AB$12,IF(AND( T50&gt;60%,T50&lt;80%),$AB$13,#REF!))</f>
        <v>#REF!</v>
      </c>
    </row>
    <row r="51" spans="2:21" ht="45" hidden="1" x14ac:dyDescent="0.3">
      <c r="B51" s="424" t="s">
        <v>369</v>
      </c>
      <c r="C51" s="425">
        <v>0</v>
      </c>
      <c r="D51" s="425">
        <v>0</v>
      </c>
      <c r="E51" s="425">
        <v>0</v>
      </c>
      <c r="F51" s="425">
        <v>0</v>
      </c>
      <c r="G51" s="438">
        <f t="shared" si="11"/>
        <v>0</v>
      </c>
      <c r="H51" s="438">
        <f t="shared" si="6"/>
        <v>0</v>
      </c>
      <c r="I51" s="433">
        <f t="shared" si="12"/>
        <v>0</v>
      </c>
      <c r="J51" s="428" t="str">
        <f>'[2]ANALISIS OCI'!AC49</f>
        <v>Moderado</v>
      </c>
      <c r="K51" s="433">
        <f t="shared" si="13"/>
        <v>0.15</v>
      </c>
      <c r="L51" s="433">
        <f t="shared" si="7"/>
        <v>0.15</v>
      </c>
      <c r="M51" s="439" t="s">
        <v>326</v>
      </c>
      <c r="N51" s="433">
        <f t="shared" si="2"/>
        <v>0</v>
      </c>
      <c r="O51" s="429" t="s">
        <v>326</v>
      </c>
      <c r="P51" s="433">
        <f t="shared" si="3"/>
        <v>0</v>
      </c>
      <c r="Q51" s="443"/>
      <c r="R51" s="441">
        <f t="shared" si="4"/>
        <v>44561</v>
      </c>
      <c r="S51" s="442">
        <f t="shared" si="5"/>
        <v>0.3</v>
      </c>
      <c r="T51" s="433">
        <f t="shared" si="8"/>
        <v>0.44999999999999996</v>
      </c>
      <c r="U51" s="434" t="e">
        <f>+IF(T51&gt;=80%,$AB$12,IF(AND( T51&gt;60%,T51&lt;80%),$AB$13,#REF!))</f>
        <v>#REF!</v>
      </c>
    </row>
    <row r="52" spans="2:21" ht="30" hidden="1" x14ac:dyDescent="0.3">
      <c r="B52" s="424" t="s">
        <v>370</v>
      </c>
      <c r="C52" s="425">
        <v>0</v>
      </c>
      <c r="D52" s="425">
        <v>0</v>
      </c>
      <c r="E52" s="425">
        <v>0</v>
      </c>
      <c r="F52" s="425">
        <v>0</v>
      </c>
      <c r="G52" s="438">
        <f t="shared" si="11"/>
        <v>0</v>
      </c>
      <c r="H52" s="438">
        <f t="shared" si="6"/>
        <v>0</v>
      </c>
      <c r="I52" s="433">
        <f t="shared" si="12"/>
        <v>0</v>
      </c>
      <c r="J52" s="428" t="str">
        <f>'[2]ANALISIS OCI'!AC50</f>
        <v>Moderado</v>
      </c>
      <c r="K52" s="433">
        <f t="shared" si="13"/>
        <v>0.15</v>
      </c>
      <c r="L52" s="433">
        <f t="shared" si="7"/>
        <v>0.15</v>
      </c>
      <c r="M52" s="439" t="s">
        <v>326</v>
      </c>
      <c r="N52" s="433">
        <f t="shared" si="2"/>
        <v>0</v>
      </c>
      <c r="O52" s="429" t="s">
        <v>326</v>
      </c>
      <c r="P52" s="433">
        <f t="shared" si="3"/>
        <v>0</v>
      </c>
      <c r="Q52" s="443"/>
      <c r="R52" s="441">
        <f t="shared" si="4"/>
        <v>44561</v>
      </c>
      <c r="S52" s="442">
        <f t="shared" si="5"/>
        <v>0.3</v>
      </c>
      <c r="T52" s="433">
        <f t="shared" si="8"/>
        <v>0.44999999999999996</v>
      </c>
      <c r="U52" s="434" t="e">
        <f>+IF(T52&gt;=80%,$AB$12,IF(AND( T52&gt;60%,T52&lt;80%),$AB$13,#REF!))</f>
        <v>#REF!</v>
      </c>
    </row>
    <row r="53" spans="2:21" ht="45" hidden="1" x14ac:dyDescent="0.3">
      <c r="B53" s="424" t="s">
        <v>371</v>
      </c>
      <c r="C53" s="425">
        <v>0</v>
      </c>
      <c r="D53" s="425">
        <v>0</v>
      </c>
      <c r="E53" s="425">
        <v>0</v>
      </c>
      <c r="F53" s="425">
        <v>0</v>
      </c>
      <c r="G53" s="438">
        <f t="shared" si="11"/>
        <v>0</v>
      </c>
      <c r="H53" s="438">
        <f t="shared" si="6"/>
        <v>0</v>
      </c>
      <c r="I53" s="433">
        <f t="shared" si="12"/>
        <v>0</v>
      </c>
      <c r="J53" s="428" t="str">
        <f>'[2]ANALISIS OCI'!AC51</f>
        <v>Moderado</v>
      </c>
      <c r="K53" s="433">
        <f t="shared" si="13"/>
        <v>0.15</v>
      </c>
      <c r="L53" s="433">
        <f t="shared" si="7"/>
        <v>0.15</v>
      </c>
      <c r="M53" s="439" t="s">
        <v>326</v>
      </c>
      <c r="N53" s="433">
        <f t="shared" si="2"/>
        <v>0</v>
      </c>
      <c r="O53" s="429" t="s">
        <v>326</v>
      </c>
      <c r="P53" s="433">
        <f t="shared" si="3"/>
        <v>0</v>
      </c>
      <c r="Q53" s="443"/>
      <c r="R53" s="441">
        <f t="shared" si="4"/>
        <v>44561</v>
      </c>
      <c r="S53" s="442">
        <f t="shared" si="5"/>
        <v>0.3</v>
      </c>
      <c r="T53" s="433">
        <f t="shared" si="8"/>
        <v>0.44999999999999996</v>
      </c>
      <c r="U53" s="434" t="e">
        <f>+IF(T53&gt;=80%,$AB$12,IF(AND( T53&gt;60%,T53&lt;80%),$AB$13,#REF!))</f>
        <v>#REF!</v>
      </c>
    </row>
    <row r="54" spans="2:21" ht="30" hidden="1" x14ac:dyDescent="0.3">
      <c r="B54" s="424" t="s">
        <v>372</v>
      </c>
      <c r="C54" s="425">
        <v>0</v>
      </c>
      <c r="D54" s="425">
        <v>0</v>
      </c>
      <c r="E54" s="425">
        <v>0</v>
      </c>
      <c r="F54" s="425">
        <v>0</v>
      </c>
      <c r="G54" s="438">
        <f t="shared" si="11"/>
        <v>0</v>
      </c>
      <c r="H54" s="438">
        <f t="shared" si="6"/>
        <v>0</v>
      </c>
      <c r="I54" s="433">
        <f t="shared" si="12"/>
        <v>0</v>
      </c>
      <c r="J54" s="428" t="str">
        <f>'[2]ANALISIS OCI'!AC52</f>
        <v>Moderado</v>
      </c>
      <c r="K54" s="433">
        <f t="shared" si="13"/>
        <v>0.15</v>
      </c>
      <c r="L54" s="433">
        <f t="shared" si="7"/>
        <v>0.15</v>
      </c>
      <c r="M54" s="439" t="s">
        <v>326</v>
      </c>
      <c r="N54" s="433">
        <f t="shared" si="2"/>
        <v>0</v>
      </c>
      <c r="O54" s="429" t="s">
        <v>326</v>
      </c>
      <c r="P54" s="433">
        <f t="shared" si="3"/>
        <v>0</v>
      </c>
      <c r="Q54" s="443"/>
      <c r="R54" s="441">
        <f t="shared" si="4"/>
        <v>44561</v>
      </c>
      <c r="S54" s="442">
        <f t="shared" si="5"/>
        <v>0.3</v>
      </c>
      <c r="T54" s="433">
        <f t="shared" si="8"/>
        <v>0.44999999999999996</v>
      </c>
      <c r="U54" s="434" t="e">
        <f>+IF(T54&gt;=80%,$AB$12,IF(AND( T54&gt;60%,T54&lt;80%),$AB$13,#REF!))</f>
        <v>#REF!</v>
      </c>
    </row>
    <row r="55" spans="2:21" ht="30" hidden="1" x14ac:dyDescent="0.3">
      <c r="B55" s="424" t="s">
        <v>373</v>
      </c>
      <c r="C55" s="425">
        <v>0</v>
      </c>
      <c r="D55" s="425">
        <v>0</v>
      </c>
      <c r="E55" s="425">
        <v>0</v>
      </c>
      <c r="F55" s="425">
        <v>0</v>
      </c>
      <c r="G55" s="438">
        <f t="shared" si="11"/>
        <v>0</v>
      </c>
      <c r="H55" s="438">
        <f t="shared" si="6"/>
        <v>0</v>
      </c>
      <c r="I55" s="433">
        <f t="shared" si="12"/>
        <v>0</v>
      </c>
      <c r="J55" s="428" t="str">
        <f>'[2]ANALISIS OCI'!AC53</f>
        <v>Moderado</v>
      </c>
      <c r="K55" s="433">
        <f t="shared" si="13"/>
        <v>0.15</v>
      </c>
      <c r="L55" s="433">
        <f t="shared" si="7"/>
        <v>0.15</v>
      </c>
      <c r="M55" s="439" t="s">
        <v>326</v>
      </c>
      <c r="N55" s="433">
        <f t="shared" si="2"/>
        <v>0</v>
      </c>
      <c r="O55" s="429" t="s">
        <v>326</v>
      </c>
      <c r="P55" s="433">
        <f t="shared" si="3"/>
        <v>0</v>
      </c>
      <c r="Q55" s="443"/>
      <c r="R55" s="441">
        <f t="shared" si="4"/>
        <v>44561</v>
      </c>
      <c r="S55" s="442">
        <f t="shared" si="5"/>
        <v>0.3</v>
      </c>
      <c r="T55" s="433">
        <f t="shared" si="8"/>
        <v>0.44999999999999996</v>
      </c>
      <c r="U55" s="434" t="e">
        <f>+IF(T55&gt;=80%,$AB$12,IF(AND( T55&gt;60%,T55&lt;80%),$AB$13,#REF!))</f>
        <v>#REF!</v>
      </c>
    </row>
    <row r="56" spans="2:21" ht="45" hidden="1" x14ac:dyDescent="0.3">
      <c r="B56" s="424" t="s">
        <v>374</v>
      </c>
      <c r="C56" s="425">
        <v>0</v>
      </c>
      <c r="D56" s="425">
        <v>0</v>
      </c>
      <c r="E56" s="425">
        <v>0</v>
      </c>
      <c r="F56" s="425">
        <v>0</v>
      </c>
      <c r="G56" s="438">
        <f t="shared" si="11"/>
        <v>0</v>
      </c>
      <c r="H56" s="438">
        <f t="shared" si="6"/>
        <v>0</v>
      </c>
      <c r="I56" s="433">
        <f t="shared" si="12"/>
        <v>0</v>
      </c>
      <c r="J56" s="428" t="str">
        <f>'[2]ANALISIS OCI'!AC54</f>
        <v>Moderado</v>
      </c>
      <c r="K56" s="433">
        <f t="shared" si="13"/>
        <v>0.15</v>
      </c>
      <c r="L56" s="433">
        <f t="shared" si="7"/>
        <v>0.15</v>
      </c>
      <c r="M56" s="439" t="s">
        <v>326</v>
      </c>
      <c r="N56" s="433">
        <f t="shared" si="2"/>
        <v>0</v>
      </c>
      <c r="O56" s="429" t="s">
        <v>326</v>
      </c>
      <c r="P56" s="433">
        <f t="shared" si="3"/>
        <v>0</v>
      </c>
      <c r="Q56" s="443"/>
      <c r="R56" s="441">
        <f t="shared" si="4"/>
        <v>44561</v>
      </c>
      <c r="S56" s="442">
        <f t="shared" si="5"/>
        <v>0.3</v>
      </c>
      <c r="T56" s="433">
        <f t="shared" si="8"/>
        <v>0.44999999999999996</v>
      </c>
      <c r="U56" s="434" t="e">
        <f>+IF(T56&gt;=80%,$AB$12,IF(AND( T56&gt;60%,T56&lt;80%),$AB$13,#REF!))</f>
        <v>#REF!</v>
      </c>
    </row>
    <row r="57" spans="2:21" ht="30" hidden="1" x14ac:dyDescent="0.3">
      <c r="B57" s="424" t="s">
        <v>375</v>
      </c>
      <c r="C57" s="425">
        <v>0</v>
      </c>
      <c r="D57" s="425">
        <v>0</v>
      </c>
      <c r="E57" s="425">
        <v>0</v>
      </c>
      <c r="F57" s="425">
        <v>0</v>
      </c>
      <c r="G57" s="438">
        <f t="shared" si="11"/>
        <v>0</v>
      </c>
      <c r="H57" s="438">
        <f t="shared" si="6"/>
        <v>0</v>
      </c>
      <c r="I57" s="433">
        <f t="shared" si="12"/>
        <v>0</v>
      </c>
      <c r="J57" s="428" t="str">
        <f>'[2]ANALISIS OCI'!AC55</f>
        <v>Moderado</v>
      </c>
      <c r="K57" s="433">
        <f t="shared" si="13"/>
        <v>0.15</v>
      </c>
      <c r="L57" s="433">
        <f t="shared" si="7"/>
        <v>0.15</v>
      </c>
      <c r="M57" s="439" t="s">
        <v>326</v>
      </c>
      <c r="N57" s="433">
        <f t="shared" si="2"/>
        <v>0</v>
      </c>
      <c r="O57" s="429" t="s">
        <v>326</v>
      </c>
      <c r="P57" s="433">
        <f t="shared" si="3"/>
        <v>0</v>
      </c>
      <c r="Q57" s="443"/>
      <c r="R57" s="441">
        <f t="shared" si="4"/>
        <v>44561</v>
      </c>
      <c r="S57" s="442">
        <f t="shared" si="5"/>
        <v>0.3</v>
      </c>
      <c r="T57" s="433">
        <f t="shared" si="8"/>
        <v>0.44999999999999996</v>
      </c>
      <c r="U57" s="434" t="e">
        <f>+IF(T57&gt;=80%,$AB$12,IF(AND( T57&gt;60%,T57&lt;80%),$AB$13,#REF!))</f>
        <v>#REF!</v>
      </c>
    </row>
    <row r="58" spans="2:21" ht="30" hidden="1" x14ac:dyDescent="0.3">
      <c r="B58" s="424" t="s">
        <v>376</v>
      </c>
      <c r="C58" s="425">
        <v>0</v>
      </c>
      <c r="D58" s="425">
        <v>0</v>
      </c>
      <c r="E58" s="425">
        <v>0</v>
      </c>
      <c r="F58" s="425">
        <v>0</v>
      </c>
      <c r="G58" s="438">
        <f t="shared" si="11"/>
        <v>0</v>
      </c>
      <c r="H58" s="438">
        <f t="shared" si="6"/>
        <v>0</v>
      </c>
      <c r="I58" s="433">
        <f t="shared" si="12"/>
        <v>0</v>
      </c>
      <c r="J58" s="428" t="str">
        <f>'[2]ANALISIS OCI'!AC56</f>
        <v>Moderado</v>
      </c>
      <c r="K58" s="433">
        <f t="shared" si="13"/>
        <v>0.15</v>
      </c>
      <c r="L58" s="433">
        <f t="shared" si="7"/>
        <v>0.15</v>
      </c>
      <c r="M58" s="439" t="s">
        <v>326</v>
      </c>
      <c r="N58" s="433">
        <f t="shared" si="2"/>
        <v>0</v>
      </c>
      <c r="O58" s="429" t="s">
        <v>326</v>
      </c>
      <c r="P58" s="433">
        <f t="shared" si="3"/>
        <v>0</v>
      </c>
      <c r="Q58" s="443"/>
      <c r="R58" s="441">
        <f t="shared" si="4"/>
        <v>44561</v>
      </c>
      <c r="S58" s="442">
        <f t="shared" si="5"/>
        <v>0.3</v>
      </c>
      <c r="T58" s="433">
        <f t="shared" si="8"/>
        <v>0.44999999999999996</v>
      </c>
      <c r="U58" s="434" t="e">
        <f>+IF(T58&gt;=80%,$AB$12,IF(AND( T58&gt;60%,T58&lt;80%),$AB$13,#REF!))</f>
        <v>#REF!</v>
      </c>
    </row>
    <row r="59" spans="2:21" ht="45" hidden="1" x14ac:dyDescent="0.3">
      <c r="B59" s="424" t="s">
        <v>377</v>
      </c>
      <c r="C59" s="425">
        <v>0</v>
      </c>
      <c r="D59" s="425">
        <v>0</v>
      </c>
      <c r="E59" s="425">
        <v>0</v>
      </c>
      <c r="F59" s="425">
        <v>0</v>
      </c>
      <c r="G59" s="438">
        <f t="shared" si="11"/>
        <v>0</v>
      </c>
      <c r="H59" s="438">
        <f t="shared" si="6"/>
        <v>0</v>
      </c>
      <c r="I59" s="433">
        <f t="shared" si="12"/>
        <v>0</v>
      </c>
      <c r="J59" s="428" t="str">
        <f>'[2]ANALISIS OCI'!AC57</f>
        <v>Moderado</v>
      </c>
      <c r="K59" s="433">
        <f t="shared" si="13"/>
        <v>0.15</v>
      </c>
      <c r="L59" s="433">
        <f t="shared" si="7"/>
        <v>0.15</v>
      </c>
      <c r="M59" s="439" t="s">
        <v>326</v>
      </c>
      <c r="N59" s="433">
        <f t="shared" si="2"/>
        <v>0</v>
      </c>
      <c r="O59" s="429" t="s">
        <v>326</v>
      </c>
      <c r="P59" s="433">
        <f t="shared" si="3"/>
        <v>0</v>
      </c>
      <c r="Q59" s="443"/>
      <c r="R59" s="441">
        <f t="shared" si="4"/>
        <v>44561</v>
      </c>
      <c r="S59" s="442">
        <f t="shared" si="5"/>
        <v>0.3</v>
      </c>
      <c r="T59" s="433">
        <f t="shared" si="8"/>
        <v>0.44999999999999996</v>
      </c>
      <c r="U59" s="434" t="e">
        <f>+IF(T59&gt;=80%,$AB$12,IF(AND( T59&gt;60%,T59&lt;80%),$AB$13,#REF!))</f>
        <v>#REF!</v>
      </c>
    </row>
    <row r="60" spans="2:21" ht="30" hidden="1" x14ac:dyDescent="0.3">
      <c r="B60" s="424" t="s">
        <v>378</v>
      </c>
      <c r="C60" s="425">
        <v>0</v>
      </c>
      <c r="D60" s="425">
        <v>0</v>
      </c>
      <c r="E60" s="425">
        <v>0</v>
      </c>
      <c r="F60" s="425">
        <v>0</v>
      </c>
      <c r="G60" s="438">
        <f t="shared" si="11"/>
        <v>0</v>
      </c>
      <c r="H60" s="438">
        <f t="shared" si="6"/>
        <v>0</v>
      </c>
      <c r="I60" s="433">
        <f t="shared" si="12"/>
        <v>0</v>
      </c>
      <c r="J60" s="428" t="str">
        <f>'[2]ANALISIS OCI'!AC58</f>
        <v>Moderado</v>
      </c>
      <c r="K60" s="433">
        <f t="shared" si="13"/>
        <v>0.15</v>
      </c>
      <c r="L60" s="433">
        <f t="shared" si="7"/>
        <v>0.15</v>
      </c>
      <c r="M60" s="439" t="s">
        <v>326</v>
      </c>
      <c r="N60" s="433">
        <f t="shared" si="2"/>
        <v>0</v>
      </c>
      <c r="O60" s="429" t="s">
        <v>326</v>
      </c>
      <c r="P60" s="433">
        <f t="shared" si="3"/>
        <v>0</v>
      </c>
      <c r="Q60" s="443"/>
      <c r="R60" s="441">
        <f t="shared" si="4"/>
        <v>44561</v>
      </c>
      <c r="S60" s="442">
        <f t="shared" si="5"/>
        <v>0.3</v>
      </c>
      <c r="T60" s="433">
        <f t="shared" si="8"/>
        <v>0.44999999999999996</v>
      </c>
      <c r="U60" s="434" t="e">
        <f>+IF(T60&gt;=80%,$AB$12,IF(AND( T60&gt;60%,T60&lt;80%),$AB$13,#REF!))</f>
        <v>#REF!</v>
      </c>
    </row>
    <row r="61" spans="2:21" ht="30" hidden="1" x14ac:dyDescent="0.3">
      <c r="B61" s="424" t="s">
        <v>379</v>
      </c>
      <c r="C61" s="425">
        <v>0</v>
      </c>
      <c r="D61" s="425">
        <v>0</v>
      </c>
      <c r="E61" s="425">
        <v>0</v>
      </c>
      <c r="F61" s="425">
        <v>0</v>
      </c>
      <c r="G61" s="438">
        <f t="shared" si="11"/>
        <v>0</v>
      </c>
      <c r="H61" s="438">
        <f t="shared" si="6"/>
        <v>0</v>
      </c>
      <c r="I61" s="433">
        <f t="shared" si="12"/>
        <v>0</v>
      </c>
      <c r="J61" s="428" t="str">
        <f>'[2]ANALISIS OCI'!AC59</f>
        <v>Moderado</v>
      </c>
      <c r="K61" s="433">
        <f t="shared" si="13"/>
        <v>0.15</v>
      </c>
      <c r="L61" s="433">
        <f t="shared" si="7"/>
        <v>0.15</v>
      </c>
      <c r="M61" s="439" t="s">
        <v>326</v>
      </c>
      <c r="N61" s="433">
        <f t="shared" si="2"/>
        <v>0</v>
      </c>
      <c r="O61" s="429" t="s">
        <v>326</v>
      </c>
      <c r="P61" s="433">
        <f t="shared" si="3"/>
        <v>0</v>
      </c>
      <c r="Q61" s="443"/>
      <c r="R61" s="441">
        <f t="shared" si="4"/>
        <v>44561</v>
      </c>
      <c r="S61" s="442">
        <f t="shared" si="5"/>
        <v>0.3</v>
      </c>
      <c r="T61" s="433">
        <f t="shared" si="8"/>
        <v>0.44999999999999996</v>
      </c>
      <c r="U61" s="434" t="e">
        <f>+IF(T61&gt;=80%,$AB$12,IF(AND( T61&gt;60%,T61&lt;80%),$AB$13,#REF!))</f>
        <v>#REF!</v>
      </c>
    </row>
    <row r="62" spans="2:21" ht="30" hidden="1" x14ac:dyDescent="0.3">
      <c r="B62" s="424" t="s">
        <v>380</v>
      </c>
      <c r="C62" s="425">
        <v>0</v>
      </c>
      <c r="D62" s="425">
        <v>0</v>
      </c>
      <c r="E62" s="425">
        <v>0</v>
      </c>
      <c r="F62" s="425">
        <v>0</v>
      </c>
      <c r="G62" s="438">
        <f t="shared" si="11"/>
        <v>0</v>
      </c>
      <c r="H62" s="438">
        <f t="shared" si="6"/>
        <v>0</v>
      </c>
      <c r="I62" s="433">
        <f t="shared" si="12"/>
        <v>0</v>
      </c>
      <c r="J62" s="428" t="str">
        <f>'[2]ANALISIS OCI'!AC60</f>
        <v>Moderado</v>
      </c>
      <c r="K62" s="433">
        <f t="shared" si="13"/>
        <v>0.15</v>
      </c>
      <c r="L62" s="433">
        <f t="shared" si="7"/>
        <v>0.15</v>
      </c>
      <c r="M62" s="439" t="s">
        <v>326</v>
      </c>
      <c r="N62" s="433">
        <f t="shared" si="2"/>
        <v>0</v>
      </c>
      <c r="O62" s="429" t="s">
        <v>326</v>
      </c>
      <c r="P62" s="433">
        <f t="shared" si="3"/>
        <v>0</v>
      </c>
      <c r="Q62" s="443"/>
      <c r="R62" s="441">
        <f t="shared" si="4"/>
        <v>44561</v>
      </c>
      <c r="S62" s="442">
        <f t="shared" si="5"/>
        <v>0.3</v>
      </c>
      <c r="T62" s="433">
        <f t="shared" si="8"/>
        <v>0.44999999999999996</v>
      </c>
      <c r="U62" s="434" t="e">
        <f>+IF(T62&gt;=80%,$AB$12,IF(AND( T62&gt;60%,T62&lt;80%),$AB$13,#REF!))</f>
        <v>#REF!</v>
      </c>
    </row>
    <row r="63" spans="2:21" ht="16.5" hidden="1" x14ac:dyDescent="0.3">
      <c r="B63" s="424" t="s">
        <v>381</v>
      </c>
      <c r="C63" s="425">
        <v>0</v>
      </c>
      <c r="D63" s="425">
        <v>0</v>
      </c>
      <c r="E63" s="425">
        <v>0</v>
      </c>
      <c r="F63" s="425">
        <v>0</v>
      </c>
      <c r="G63" s="438">
        <f t="shared" si="11"/>
        <v>0</v>
      </c>
      <c r="H63" s="438">
        <f t="shared" si="6"/>
        <v>0</v>
      </c>
      <c r="I63" s="433">
        <f t="shared" si="12"/>
        <v>0</v>
      </c>
      <c r="J63" s="428" t="str">
        <f>'[2]ANALISIS OCI'!AC61</f>
        <v>Moderado</v>
      </c>
      <c r="K63" s="433">
        <f t="shared" si="13"/>
        <v>0.15</v>
      </c>
      <c r="L63" s="433">
        <f t="shared" si="7"/>
        <v>0.15</v>
      </c>
      <c r="M63" s="439" t="s">
        <v>326</v>
      </c>
      <c r="N63" s="433">
        <f t="shared" si="2"/>
        <v>0</v>
      </c>
      <c r="O63" s="429" t="s">
        <v>326</v>
      </c>
      <c r="P63" s="433">
        <f t="shared" si="3"/>
        <v>0</v>
      </c>
      <c r="Q63" s="443">
        <v>44491</v>
      </c>
      <c r="R63" s="441">
        <f t="shared" si="4"/>
        <v>70</v>
      </c>
      <c r="S63" s="442">
        <f t="shared" si="5"/>
        <v>0</v>
      </c>
      <c r="T63" s="433">
        <f t="shared" si="8"/>
        <v>0.15</v>
      </c>
      <c r="U63" s="434" t="e">
        <f>+IF(T63&gt;=80%,$AB$12,IF(AND( T63&gt;60%,T63&lt;80%),$AB$13,#REF!))</f>
        <v>#REF!</v>
      </c>
    </row>
    <row r="64" spans="2:21" ht="30" hidden="1" x14ac:dyDescent="0.3">
      <c r="B64" s="424" t="s">
        <v>382</v>
      </c>
      <c r="C64" s="425">
        <v>0</v>
      </c>
      <c r="D64" s="425">
        <v>0</v>
      </c>
      <c r="E64" s="425">
        <v>3</v>
      </c>
      <c r="F64" s="425">
        <v>0</v>
      </c>
      <c r="G64" s="438">
        <f t="shared" si="11"/>
        <v>3</v>
      </c>
      <c r="H64" s="438" t="str">
        <f t="shared" si="6"/>
        <v>Moderado</v>
      </c>
      <c r="I64" s="433">
        <f t="shared" si="12"/>
        <v>0.15</v>
      </c>
      <c r="J64" s="428" t="e">
        <f>'[2]ANALISIS OCI'!AC62</f>
        <v>#DIV/0!</v>
      </c>
      <c r="K64" s="433" t="e">
        <f t="shared" si="13"/>
        <v>#DIV/0!</v>
      </c>
      <c r="L64" s="433">
        <f t="shared" si="7"/>
        <v>0.15</v>
      </c>
      <c r="M64" s="439" t="s">
        <v>326</v>
      </c>
      <c r="N64" s="433">
        <f t="shared" si="2"/>
        <v>0</v>
      </c>
      <c r="O64" s="429" t="s">
        <v>326</v>
      </c>
      <c r="P64" s="433">
        <f t="shared" si="3"/>
        <v>0</v>
      </c>
      <c r="Q64" s="443"/>
      <c r="R64" s="441">
        <f t="shared" si="4"/>
        <v>44561</v>
      </c>
      <c r="S64" s="442">
        <f t="shared" si="5"/>
        <v>0.3</v>
      </c>
      <c r="T64" s="433">
        <f t="shared" si="8"/>
        <v>0.44999999999999996</v>
      </c>
      <c r="U64" s="434" t="e">
        <f>+IF(T64&gt;=80%,$AB$12,IF(AND( T64&gt;60%,T64&lt;80%),$AB$13,#REF!))</f>
        <v>#REF!</v>
      </c>
    </row>
    <row r="65" spans="2:21" ht="16.5" hidden="1" x14ac:dyDescent="0.3">
      <c r="B65" s="424" t="s">
        <v>383</v>
      </c>
      <c r="C65" s="425">
        <v>0</v>
      </c>
      <c r="D65" s="425">
        <v>0</v>
      </c>
      <c r="E65" s="425">
        <v>0</v>
      </c>
      <c r="F65" s="425">
        <v>0</v>
      </c>
      <c r="G65" s="438">
        <f t="shared" si="11"/>
        <v>0</v>
      </c>
      <c r="H65" s="438">
        <f t="shared" si="6"/>
        <v>0</v>
      </c>
      <c r="I65" s="433">
        <f t="shared" si="12"/>
        <v>0</v>
      </c>
      <c r="J65" s="428" t="str">
        <f>'[2]ANALISIS OCI'!AC63</f>
        <v>Moderado</v>
      </c>
      <c r="K65" s="433">
        <f t="shared" si="13"/>
        <v>0.15</v>
      </c>
      <c r="L65" s="433">
        <f t="shared" si="7"/>
        <v>0.15</v>
      </c>
      <c r="M65" s="439" t="s">
        <v>326</v>
      </c>
      <c r="N65" s="433">
        <f t="shared" si="2"/>
        <v>0</v>
      </c>
      <c r="O65" s="429" t="s">
        <v>326</v>
      </c>
      <c r="P65" s="433">
        <f t="shared" si="3"/>
        <v>0</v>
      </c>
      <c r="Q65" s="443"/>
      <c r="R65" s="441">
        <f t="shared" si="4"/>
        <v>44561</v>
      </c>
      <c r="S65" s="442">
        <f t="shared" si="5"/>
        <v>0.3</v>
      </c>
      <c r="T65" s="433">
        <f t="shared" si="8"/>
        <v>0.44999999999999996</v>
      </c>
      <c r="U65" s="434" t="e">
        <f>+IF(T65&gt;=80%,$AB$12,IF(AND( T65&gt;60%,T65&lt;80%),$AB$13,#REF!))</f>
        <v>#REF!</v>
      </c>
    </row>
    <row r="66" spans="2:21" ht="16.5" hidden="1" x14ac:dyDescent="0.3">
      <c r="B66" s="424" t="s">
        <v>384</v>
      </c>
      <c r="C66" s="425">
        <v>0</v>
      </c>
      <c r="D66" s="425">
        <v>0</v>
      </c>
      <c r="E66" s="425">
        <v>0</v>
      </c>
      <c r="F66" s="425">
        <v>0</v>
      </c>
      <c r="G66" s="438">
        <f t="shared" si="11"/>
        <v>0</v>
      </c>
      <c r="H66" s="438">
        <f t="shared" si="6"/>
        <v>0</v>
      </c>
      <c r="I66" s="433">
        <f t="shared" si="12"/>
        <v>0</v>
      </c>
      <c r="J66" s="428" t="str">
        <f>'[2]ANALISIS OCI'!AC64</f>
        <v>Moderado</v>
      </c>
      <c r="K66" s="433">
        <f t="shared" si="13"/>
        <v>0.15</v>
      </c>
      <c r="L66" s="433">
        <f t="shared" si="7"/>
        <v>0.15</v>
      </c>
      <c r="M66" s="439" t="s">
        <v>326</v>
      </c>
      <c r="N66" s="433">
        <f t="shared" si="2"/>
        <v>0</v>
      </c>
      <c r="O66" s="429" t="s">
        <v>326</v>
      </c>
      <c r="P66" s="433">
        <f t="shared" si="3"/>
        <v>0</v>
      </c>
      <c r="Q66" s="443"/>
      <c r="R66" s="441">
        <f t="shared" si="4"/>
        <v>44561</v>
      </c>
      <c r="S66" s="442">
        <f t="shared" si="5"/>
        <v>0.3</v>
      </c>
      <c r="T66" s="433">
        <f t="shared" si="8"/>
        <v>0.44999999999999996</v>
      </c>
      <c r="U66" s="434" t="e">
        <f>+IF(T66&gt;=80%,$AB$12,IF(AND( T66&gt;60%,T66&lt;80%),$AB$13,#REF!))</f>
        <v>#REF!</v>
      </c>
    </row>
    <row r="67" spans="2:21" ht="16.5" hidden="1" x14ac:dyDescent="0.3">
      <c r="B67" s="424" t="s">
        <v>385</v>
      </c>
      <c r="C67" s="425">
        <v>0</v>
      </c>
      <c r="D67" s="425">
        <v>0</v>
      </c>
      <c r="E67" s="425">
        <v>0</v>
      </c>
      <c r="F67" s="425">
        <v>0</v>
      </c>
      <c r="G67" s="438">
        <f t="shared" si="11"/>
        <v>0</v>
      </c>
      <c r="H67" s="438">
        <f t="shared" si="6"/>
        <v>0</v>
      </c>
      <c r="I67" s="433">
        <f t="shared" si="12"/>
        <v>0</v>
      </c>
      <c r="J67" s="428" t="str">
        <f>'[2]ANALISIS OCI'!AC65</f>
        <v>Moderado</v>
      </c>
      <c r="K67" s="433">
        <f t="shared" si="13"/>
        <v>0.15</v>
      </c>
      <c r="L67" s="433">
        <f t="shared" si="7"/>
        <v>0.15</v>
      </c>
      <c r="M67" s="439" t="s">
        <v>326</v>
      </c>
      <c r="N67" s="433">
        <f t="shared" si="2"/>
        <v>0</v>
      </c>
      <c r="O67" s="429" t="s">
        <v>326</v>
      </c>
      <c r="P67" s="433">
        <f t="shared" si="3"/>
        <v>0</v>
      </c>
      <c r="Q67" s="443"/>
      <c r="R67" s="441">
        <f t="shared" si="4"/>
        <v>44561</v>
      </c>
      <c r="S67" s="442">
        <f t="shared" si="5"/>
        <v>0.3</v>
      </c>
      <c r="T67" s="433">
        <f t="shared" si="8"/>
        <v>0.44999999999999996</v>
      </c>
      <c r="U67" s="434" t="e">
        <f>+IF(T67&gt;=80%,$AB$12,IF(AND( T67&gt;60%,T67&lt;80%),$AB$13,#REF!))</f>
        <v>#REF!</v>
      </c>
    </row>
    <row r="68" spans="2:21" ht="16.5" hidden="1" x14ac:dyDescent="0.3">
      <c r="B68" s="424" t="s">
        <v>386</v>
      </c>
      <c r="C68" s="425">
        <v>0</v>
      </c>
      <c r="D68" s="425">
        <v>0</v>
      </c>
      <c r="E68" s="425">
        <v>0</v>
      </c>
      <c r="F68" s="425">
        <v>0</v>
      </c>
      <c r="G68" s="438">
        <f t="shared" si="11"/>
        <v>0</v>
      </c>
      <c r="H68" s="438">
        <f t="shared" si="6"/>
        <v>0</v>
      </c>
      <c r="I68" s="433">
        <f t="shared" si="12"/>
        <v>0</v>
      </c>
      <c r="J68" s="428" t="str">
        <f>'[2]ANALISIS OCI'!AC66</f>
        <v>Moderado</v>
      </c>
      <c r="K68" s="433">
        <f t="shared" si="13"/>
        <v>0.15</v>
      </c>
      <c r="L68" s="433">
        <f t="shared" si="7"/>
        <v>0.15</v>
      </c>
      <c r="M68" s="439" t="s">
        <v>326</v>
      </c>
      <c r="N68" s="433">
        <f t="shared" si="2"/>
        <v>0</v>
      </c>
      <c r="O68" s="429" t="s">
        <v>326</v>
      </c>
      <c r="P68" s="433">
        <f t="shared" si="3"/>
        <v>0</v>
      </c>
      <c r="Q68" s="443"/>
      <c r="R68" s="441">
        <f t="shared" si="4"/>
        <v>44561</v>
      </c>
      <c r="S68" s="442">
        <f t="shared" si="5"/>
        <v>0.3</v>
      </c>
      <c r="T68" s="433">
        <f t="shared" si="8"/>
        <v>0.44999999999999996</v>
      </c>
      <c r="U68" s="434" t="e">
        <f>+IF(T68&gt;=80%,$AB$12,IF(AND( T68&gt;60%,T68&lt;80%),$AB$13,#REF!))</f>
        <v>#REF!</v>
      </c>
    </row>
    <row r="69" spans="2:21" ht="33" x14ac:dyDescent="0.3">
      <c r="B69" s="424" t="s">
        <v>387</v>
      </c>
      <c r="C69" s="425">
        <v>1</v>
      </c>
      <c r="D69" s="425">
        <v>1</v>
      </c>
      <c r="E69" s="425">
        <v>1</v>
      </c>
      <c r="F69" s="425"/>
      <c r="G69" s="438">
        <f t="shared" si="11"/>
        <v>3</v>
      </c>
      <c r="H69" s="438" t="str">
        <f t="shared" si="6"/>
        <v>Extremo</v>
      </c>
      <c r="I69" s="433">
        <f t="shared" si="12"/>
        <v>0.5</v>
      </c>
      <c r="J69" s="428" t="e">
        <f>'[2]ANALISIS OCI'!AC67</f>
        <v>#DIV/0!</v>
      </c>
      <c r="K69" s="433" t="e">
        <f t="shared" si="13"/>
        <v>#DIV/0!</v>
      </c>
      <c r="L69" s="433">
        <f t="shared" si="7"/>
        <v>0.5</v>
      </c>
      <c r="M69" s="439" t="s">
        <v>326</v>
      </c>
      <c r="N69" s="433">
        <f t="shared" si="2"/>
        <v>0</v>
      </c>
      <c r="O69" s="429" t="s">
        <v>326</v>
      </c>
      <c r="P69" s="433">
        <f t="shared" si="3"/>
        <v>0</v>
      </c>
      <c r="Q69" s="443"/>
      <c r="R69" s="441">
        <f t="shared" si="4"/>
        <v>44561</v>
      </c>
      <c r="S69" s="442">
        <f t="shared" si="5"/>
        <v>0.3</v>
      </c>
      <c r="T69" s="433">
        <f t="shared" si="8"/>
        <v>0.8</v>
      </c>
      <c r="U69" s="434" t="str">
        <f>+IF(T69&gt;=80%,$AB$12,IF(AND( T69&gt;60%,T69&lt;80%),$AB$13,#REF!))</f>
        <v xml:space="preserve">Incluir en el ciclo de auditorías de la vigencia </v>
      </c>
    </row>
    <row r="70" spans="2:21" ht="16.5" hidden="1" x14ac:dyDescent="0.3">
      <c r="B70" s="424" t="s">
        <v>388</v>
      </c>
      <c r="C70" s="425">
        <v>0</v>
      </c>
      <c r="D70" s="425">
        <v>0</v>
      </c>
      <c r="E70" s="425">
        <v>0</v>
      </c>
      <c r="F70" s="425">
        <v>0</v>
      </c>
      <c r="G70" s="438">
        <f t="shared" si="11"/>
        <v>0</v>
      </c>
      <c r="H70" s="438">
        <f t="shared" si="6"/>
        <v>0</v>
      </c>
      <c r="I70" s="433">
        <f t="shared" si="12"/>
        <v>0</v>
      </c>
      <c r="J70" s="428" t="str">
        <f>'[2]ANALISIS OCI'!AC68</f>
        <v>Bajo</v>
      </c>
      <c r="K70" s="433">
        <f t="shared" si="13"/>
        <v>0.1</v>
      </c>
      <c r="L70" s="433">
        <f t="shared" si="7"/>
        <v>0.1</v>
      </c>
      <c r="M70" s="439" t="s">
        <v>326</v>
      </c>
      <c r="N70" s="433">
        <f t="shared" si="2"/>
        <v>0</v>
      </c>
      <c r="O70" s="429" t="s">
        <v>326</v>
      </c>
      <c r="P70" s="433">
        <f t="shared" si="3"/>
        <v>0</v>
      </c>
      <c r="Q70" s="443"/>
      <c r="R70" s="441">
        <f t="shared" si="4"/>
        <v>44561</v>
      </c>
      <c r="S70" s="442">
        <f t="shared" si="5"/>
        <v>0.3</v>
      </c>
      <c r="T70" s="433">
        <f t="shared" si="8"/>
        <v>0.4</v>
      </c>
      <c r="U70" s="434" t="e">
        <f>+IF(T70&gt;=80%,$AB$12,IF(AND( T70&gt;60%,T70&lt;80%),$AB$13,#REF!))</f>
        <v>#REF!</v>
      </c>
    </row>
    <row r="71" spans="2:21" ht="16.5" hidden="1" x14ac:dyDescent="0.3">
      <c r="B71" s="414" t="s">
        <v>389</v>
      </c>
    </row>
    <row r="72" spans="2:21" ht="16.5" hidden="1" x14ac:dyDescent="0.3">
      <c r="B72" s="414" t="s">
        <v>390</v>
      </c>
    </row>
    <row r="73" spans="2:21" ht="16.5" x14ac:dyDescent="0.3"/>
    <row r="76" spans="2:21" ht="15" customHeight="1" x14ac:dyDescent="0.3">
      <c r="P76" s="444" t="s">
        <v>391</v>
      </c>
      <c r="Q76" s="444">
        <v>2018</v>
      </c>
    </row>
    <row r="77" spans="2:21" ht="15" customHeight="1" x14ac:dyDescent="0.3">
      <c r="P77" s="444" t="s">
        <v>392</v>
      </c>
      <c r="Q77" s="444">
        <v>2019</v>
      </c>
    </row>
  </sheetData>
  <autoFilter ref="A10:AB72">
    <filterColumn colId="7" showButton="0"/>
    <filterColumn colId="9" showButton="0"/>
    <filterColumn colId="10" showButton="0"/>
    <filterColumn colId="12" showButton="0"/>
    <filterColumn colId="14" showButton="0"/>
    <filterColumn colId="19" showButton="0">
      <filters>
        <filter val="80%"/>
        <filter val="100%"/>
      </filters>
    </filterColumn>
  </autoFilter>
  <mergeCells count="23">
    <mergeCell ref="T8:U8"/>
    <mergeCell ref="B2:B5"/>
    <mergeCell ref="C2:Q5"/>
    <mergeCell ref="R2:S2"/>
    <mergeCell ref="T2:T5"/>
    <mergeCell ref="R3:S3"/>
    <mergeCell ref="R4:S4"/>
    <mergeCell ref="R5:S5"/>
    <mergeCell ref="C6:D6"/>
    <mergeCell ref="C8:J8"/>
    <mergeCell ref="M8:N8"/>
    <mergeCell ref="O8:P8"/>
    <mergeCell ref="Q8:S8"/>
    <mergeCell ref="Q9:Q10"/>
    <mergeCell ref="R9:R10"/>
    <mergeCell ref="S9:S10"/>
    <mergeCell ref="T9:U10"/>
    <mergeCell ref="B9:B10"/>
    <mergeCell ref="C9:G9"/>
    <mergeCell ref="H9:I10"/>
    <mergeCell ref="J9:L10"/>
    <mergeCell ref="M9:N10"/>
    <mergeCell ref="O9:P10"/>
  </mergeCells>
  <conditionalFormatting sqref="H11:H17 H20:H26 H29:H32 H35:H62">
    <cfRule type="containsText" dxfId="59" priority="62" operator="containsText" text="Moderado">
      <formula>NOT(ISERROR(SEARCH(("Moderado"),(H11))))</formula>
    </cfRule>
  </conditionalFormatting>
  <conditionalFormatting sqref="H11:H17 H20:H26 H29:H32 H35:H62">
    <cfRule type="containsText" dxfId="58" priority="63" operator="containsText" text="Alto">
      <formula>NOT(ISERROR(SEARCH(("Alto"),(H11))))</formula>
    </cfRule>
  </conditionalFormatting>
  <conditionalFormatting sqref="H11:H17 H20:H26 H29:H32 H35:H62">
    <cfRule type="containsText" dxfId="57" priority="64" operator="containsText" text="Muy Alto">
      <formula>NOT(ISERROR(SEARCH(("Muy Alto"),(H11))))</formula>
    </cfRule>
  </conditionalFormatting>
  <conditionalFormatting sqref="H11:H17 H20:H26 H29:H32 H35:H62">
    <cfRule type="containsText" dxfId="56" priority="65" operator="containsText" text="Muy Bajo">
      <formula>NOT(ISERROR(SEARCH(("Muy Bajo"),(H11))))</formula>
    </cfRule>
  </conditionalFormatting>
  <conditionalFormatting sqref="H11:H17 H20:H26 H29:H32 H35:H62">
    <cfRule type="containsText" dxfId="55" priority="66" operator="containsText" text="Bajo">
      <formula>NOT(ISERROR(SEARCH(("Bajo"),(H11))))</formula>
    </cfRule>
  </conditionalFormatting>
  <conditionalFormatting sqref="H11:H17 H20:H26 H29:H32 H35:H62">
    <cfRule type="containsText" dxfId="54" priority="67" operator="containsText" text="Extremo">
      <formula>NOT(ISERROR(SEARCH(("Extremo"),(H11))))</formula>
    </cfRule>
  </conditionalFormatting>
  <conditionalFormatting sqref="H18:H19">
    <cfRule type="containsText" dxfId="53" priority="55" operator="containsText" text="Moderado">
      <formula>NOT(ISERROR(SEARCH(("Moderado"),(H18))))</formula>
    </cfRule>
  </conditionalFormatting>
  <conditionalFormatting sqref="H18:H19">
    <cfRule type="containsText" dxfId="52" priority="56" operator="containsText" text="Alto">
      <formula>NOT(ISERROR(SEARCH(("Alto"),(H18))))</formula>
    </cfRule>
  </conditionalFormatting>
  <conditionalFormatting sqref="H18:H19">
    <cfRule type="containsText" dxfId="51" priority="57" operator="containsText" text="Muy Alto">
      <formula>NOT(ISERROR(SEARCH(("Muy Alto"),(H18))))</formula>
    </cfRule>
  </conditionalFormatting>
  <conditionalFormatting sqref="H18:H19">
    <cfRule type="containsText" dxfId="50" priority="58" operator="containsText" text="Muy Bajo">
      <formula>NOT(ISERROR(SEARCH(("Muy Bajo"),(H18))))</formula>
    </cfRule>
  </conditionalFormatting>
  <conditionalFormatting sqref="H18:H19">
    <cfRule type="containsText" dxfId="49" priority="59" operator="containsText" text="Bajo">
      <formula>NOT(ISERROR(SEARCH(("Bajo"),(H18))))</formula>
    </cfRule>
  </conditionalFormatting>
  <conditionalFormatting sqref="H18:H19">
    <cfRule type="containsText" dxfId="48" priority="60" operator="containsText" text="Extremo">
      <formula>NOT(ISERROR(SEARCH(("Extremo"),(H18))))</formula>
    </cfRule>
  </conditionalFormatting>
  <conditionalFormatting sqref="T18:T19">
    <cfRule type="colorScale" priority="61">
      <colorScale>
        <cfvo type="min"/>
        <cfvo type="percentile" val="50"/>
        <cfvo type="max"/>
        <color rgb="FF63BE7B"/>
        <color rgb="FFFFEB84"/>
        <color rgb="FFF8696B"/>
      </colorScale>
    </cfRule>
  </conditionalFormatting>
  <conditionalFormatting sqref="H28">
    <cfRule type="containsText" dxfId="47" priority="41" operator="containsText" text="Moderado">
      <formula>NOT(ISERROR(SEARCH(("Moderado"),(H28))))</formula>
    </cfRule>
  </conditionalFormatting>
  <conditionalFormatting sqref="H28">
    <cfRule type="containsText" dxfId="46" priority="42" operator="containsText" text="Alto">
      <formula>NOT(ISERROR(SEARCH(("Alto"),(H28))))</formula>
    </cfRule>
  </conditionalFormatting>
  <conditionalFormatting sqref="H28">
    <cfRule type="containsText" dxfId="45" priority="43" operator="containsText" text="Muy Alto">
      <formula>NOT(ISERROR(SEARCH(("Muy Alto"),(H28))))</formula>
    </cfRule>
  </conditionalFormatting>
  <conditionalFormatting sqref="H28">
    <cfRule type="containsText" dxfId="44" priority="44" operator="containsText" text="Muy Bajo">
      <formula>NOT(ISERROR(SEARCH(("Muy Bajo"),(H28))))</formula>
    </cfRule>
  </conditionalFormatting>
  <conditionalFormatting sqref="H28">
    <cfRule type="containsText" dxfId="43" priority="45" operator="containsText" text="Bajo">
      <formula>NOT(ISERROR(SEARCH(("Bajo"),(H28))))</formula>
    </cfRule>
  </conditionalFormatting>
  <conditionalFormatting sqref="H28">
    <cfRule type="containsText" dxfId="42" priority="46" operator="containsText" text="Extremo">
      <formula>NOT(ISERROR(SEARCH(("Extremo"),(H28))))</formula>
    </cfRule>
  </conditionalFormatting>
  <conditionalFormatting sqref="H27">
    <cfRule type="containsText" dxfId="41" priority="48" operator="containsText" text="Moderado">
      <formula>NOT(ISERROR(SEARCH(("Moderado"),(H27))))</formula>
    </cfRule>
  </conditionalFormatting>
  <conditionalFormatting sqref="H27">
    <cfRule type="containsText" dxfId="40" priority="49" operator="containsText" text="Alto">
      <formula>NOT(ISERROR(SEARCH(("Alto"),(H27))))</formula>
    </cfRule>
  </conditionalFormatting>
  <conditionalFormatting sqref="H27">
    <cfRule type="containsText" dxfId="39" priority="50" operator="containsText" text="Muy Alto">
      <formula>NOT(ISERROR(SEARCH(("Muy Alto"),(H27))))</formula>
    </cfRule>
  </conditionalFormatting>
  <conditionalFormatting sqref="H27">
    <cfRule type="containsText" dxfId="38" priority="51" operator="containsText" text="Muy Bajo">
      <formula>NOT(ISERROR(SEARCH(("Muy Bajo"),(H27))))</formula>
    </cfRule>
  </conditionalFormatting>
  <conditionalFormatting sqref="H27">
    <cfRule type="containsText" dxfId="37" priority="52" operator="containsText" text="Bajo">
      <formula>NOT(ISERROR(SEARCH(("Bajo"),(H27))))</formula>
    </cfRule>
  </conditionalFormatting>
  <conditionalFormatting sqref="H27">
    <cfRule type="containsText" dxfId="36" priority="53" operator="containsText" text="Extremo">
      <formula>NOT(ISERROR(SEARCH(("Extremo"),(H27))))</formula>
    </cfRule>
  </conditionalFormatting>
  <conditionalFormatting sqref="T27">
    <cfRule type="colorScale" priority="54">
      <colorScale>
        <cfvo type="min"/>
        <cfvo type="percentile" val="50"/>
        <cfvo type="max"/>
        <color rgb="FF63BE7B"/>
        <color rgb="FFFFEB84"/>
        <color rgb="FFF8696B"/>
      </colorScale>
    </cfRule>
  </conditionalFormatting>
  <conditionalFormatting sqref="T28">
    <cfRule type="colorScale" priority="47">
      <colorScale>
        <cfvo type="min"/>
        <cfvo type="percentile" val="50"/>
        <cfvo type="max"/>
        <color rgb="FF63BE7B"/>
        <color rgb="FFFFEB84"/>
        <color rgb="FFF8696B"/>
      </colorScale>
    </cfRule>
  </conditionalFormatting>
  <conditionalFormatting sqref="H33">
    <cfRule type="containsText" dxfId="35" priority="34" operator="containsText" text="Moderado">
      <formula>NOT(ISERROR(SEARCH(("Moderado"),(H33))))</formula>
    </cfRule>
  </conditionalFormatting>
  <conditionalFormatting sqref="H33">
    <cfRule type="containsText" dxfId="34" priority="35" operator="containsText" text="Alto">
      <formula>NOT(ISERROR(SEARCH(("Alto"),(H33))))</formula>
    </cfRule>
  </conditionalFormatting>
  <conditionalFormatting sqref="H33">
    <cfRule type="containsText" dxfId="33" priority="36" operator="containsText" text="Muy Alto">
      <formula>NOT(ISERROR(SEARCH(("Muy Alto"),(H33))))</formula>
    </cfRule>
  </conditionalFormatting>
  <conditionalFormatting sqref="H33">
    <cfRule type="containsText" dxfId="32" priority="37" operator="containsText" text="Muy Bajo">
      <formula>NOT(ISERROR(SEARCH(("Muy Bajo"),(H33))))</formula>
    </cfRule>
  </conditionalFormatting>
  <conditionalFormatting sqref="H33">
    <cfRule type="containsText" dxfId="31" priority="38" operator="containsText" text="Bajo">
      <formula>NOT(ISERROR(SEARCH(("Bajo"),(H33))))</formula>
    </cfRule>
  </conditionalFormatting>
  <conditionalFormatting sqref="H33">
    <cfRule type="containsText" dxfId="30" priority="39" operator="containsText" text="Extremo">
      <formula>NOT(ISERROR(SEARCH(("Extremo"),(H33))))</formula>
    </cfRule>
  </conditionalFormatting>
  <conditionalFormatting sqref="T33">
    <cfRule type="colorScale" priority="40">
      <colorScale>
        <cfvo type="min"/>
        <cfvo type="percentile" val="50"/>
        <cfvo type="max"/>
        <color rgb="FF63BE7B"/>
        <color rgb="FFFFEB84"/>
        <color rgb="FFF8696B"/>
      </colorScale>
    </cfRule>
  </conditionalFormatting>
  <conditionalFormatting sqref="H34">
    <cfRule type="containsText" dxfId="29" priority="28" operator="containsText" text="Moderado">
      <formula>NOT(ISERROR(SEARCH(("Moderado"),(H34))))</formula>
    </cfRule>
  </conditionalFormatting>
  <conditionalFormatting sqref="H34">
    <cfRule type="containsText" dxfId="28" priority="29" operator="containsText" text="Alto">
      <formula>NOT(ISERROR(SEARCH(("Alto"),(H34))))</formula>
    </cfRule>
  </conditionalFormatting>
  <conditionalFormatting sqref="H34">
    <cfRule type="containsText" dxfId="27" priority="30" operator="containsText" text="Muy Alto">
      <formula>NOT(ISERROR(SEARCH(("Muy Alto"),(H34))))</formula>
    </cfRule>
  </conditionalFormatting>
  <conditionalFormatting sqref="H34">
    <cfRule type="containsText" dxfId="26" priority="31" operator="containsText" text="Muy Bajo">
      <formula>NOT(ISERROR(SEARCH(("Muy Bajo"),(H34))))</formula>
    </cfRule>
  </conditionalFormatting>
  <conditionalFormatting sqref="H34">
    <cfRule type="containsText" dxfId="25" priority="32" operator="containsText" text="Bajo">
      <formula>NOT(ISERROR(SEARCH(("Bajo"),(H34))))</formula>
    </cfRule>
  </conditionalFormatting>
  <conditionalFormatting sqref="H34">
    <cfRule type="containsText" dxfId="24" priority="33" operator="containsText" text="Extremo">
      <formula>NOT(ISERROR(SEARCH(("Extremo"),(H34))))</formula>
    </cfRule>
  </conditionalFormatting>
  <conditionalFormatting sqref="T34">
    <cfRule type="colorScale" priority="68">
      <colorScale>
        <cfvo type="min"/>
        <cfvo type="percentile" val="50"/>
        <cfvo type="max"/>
        <color rgb="FF63BE7B"/>
        <color rgb="FFFFEB84"/>
        <color rgb="FFF8696B"/>
      </colorScale>
    </cfRule>
  </conditionalFormatting>
  <conditionalFormatting sqref="H63">
    <cfRule type="containsText" dxfId="23" priority="21" operator="containsText" text="Moderado">
      <formula>NOT(ISERROR(SEARCH(("Moderado"),(H63))))</formula>
    </cfRule>
  </conditionalFormatting>
  <conditionalFormatting sqref="H63">
    <cfRule type="containsText" dxfId="22" priority="22" operator="containsText" text="Alto">
      <formula>NOT(ISERROR(SEARCH(("Alto"),(H63))))</formula>
    </cfRule>
  </conditionalFormatting>
  <conditionalFormatting sqref="H63">
    <cfRule type="containsText" dxfId="21" priority="23" operator="containsText" text="Muy Alto">
      <formula>NOT(ISERROR(SEARCH(("Muy Alto"),(H63))))</formula>
    </cfRule>
  </conditionalFormatting>
  <conditionalFormatting sqref="H63">
    <cfRule type="containsText" dxfId="20" priority="24" operator="containsText" text="Muy Bajo">
      <formula>NOT(ISERROR(SEARCH(("Muy Bajo"),(H63))))</formula>
    </cfRule>
  </conditionalFormatting>
  <conditionalFormatting sqref="H63">
    <cfRule type="containsText" dxfId="19" priority="25" operator="containsText" text="Bajo">
      <formula>NOT(ISERROR(SEARCH(("Bajo"),(H63))))</formula>
    </cfRule>
  </conditionalFormatting>
  <conditionalFormatting sqref="H63">
    <cfRule type="containsText" dxfId="18" priority="26" operator="containsText" text="Extremo">
      <formula>NOT(ISERROR(SEARCH(("Extremo"),(H63))))</formula>
    </cfRule>
  </conditionalFormatting>
  <conditionalFormatting sqref="T63">
    <cfRule type="colorScale" priority="27">
      <colorScale>
        <cfvo type="min"/>
        <cfvo type="percentile" val="50"/>
        <cfvo type="max"/>
        <color rgb="FF63BE7B"/>
        <color rgb="FFFFEB84"/>
        <color rgb="FFF8696B"/>
      </colorScale>
    </cfRule>
  </conditionalFormatting>
  <conditionalFormatting sqref="H64">
    <cfRule type="containsText" dxfId="17" priority="14" operator="containsText" text="Moderado">
      <formula>NOT(ISERROR(SEARCH(("Moderado"),(H64))))</formula>
    </cfRule>
  </conditionalFormatting>
  <conditionalFormatting sqref="H64">
    <cfRule type="containsText" dxfId="16" priority="15" operator="containsText" text="Alto">
      <formula>NOT(ISERROR(SEARCH(("Alto"),(H64))))</formula>
    </cfRule>
  </conditionalFormatting>
  <conditionalFormatting sqref="H64">
    <cfRule type="containsText" dxfId="15" priority="16" operator="containsText" text="Muy Alto">
      <formula>NOT(ISERROR(SEARCH(("Muy Alto"),(H64))))</formula>
    </cfRule>
  </conditionalFormatting>
  <conditionalFormatting sqref="H64">
    <cfRule type="containsText" dxfId="14" priority="17" operator="containsText" text="Muy Bajo">
      <formula>NOT(ISERROR(SEARCH(("Muy Bajo"),(H64))))</formula>
    </cfRule>
  </conditionalFormatting>
  <conditionalFormatting sqref="H64">
    <cfRule type="containsText" dxfId="13" priority="18" operator="containsText" text="Bajo">
      <formula>NOT(ISERROR(SEARCH(("Bajo"),(H64))))</formula>
    </cfRule>
  </conditionalFormatting>
  <conditionalFormatting sqref="H64">
    <cfRule type="containsText" dxfId="12" priority="19" operator="containsText" text="Extremo">
      <formula>NOT(ISERROR(SEARCH(("Extremo"),(H64))))</formula>
    </cfRule>
  </conditionalFormatting>
  <conditionalFormatting sqref="T64">
    <cfRule type="colorScale" priority="20">
      <colorScale>
        <cfvo type="min"/>
        <cfvo type="percentile" val="50"/>
        <cfvo type="max"/>
        <color rgb="FF63BE7B"/>
        <color rgb="FFFFEB84"/>
        <color rgb="FFF8696B"/>
      </colorScale>
    </cfRule>
  </conditionalFormatting>
  <conditionalFormatting sqref="H65:H68">
    <cfRule type="containsText" dxfId="11" priority="8" operator="containsText" text="Moderado">
      <formula>NOT(ISERROR(SEARCH(("Moderado"),(H65))))</formula>
    </cfRule>
  </conditionalFormatting>
  <conditionalFormatting sqref="H65:H68">
    <cfRule type="containsText" dxfId="10" priority="9" operator="containsText" text="Alto">
      <formula>NOT(ISERROR(SEARCH(("Alto"),(H65))))</formula>
    </cfRule>
  </conditionalFormatting>
  <conditionalFormatting sqref="H65:H68">
    <cfRule type="containsText" dxfId="9" priority="10" operator="containsText" text="Muy Alto">
      <formula>NOT(ISERROR(SEARCH(("Muy Alto"),(H65))))</formula>
    </cfRule>
  </conditionalFormatting>
  <conditionalFormatting sqref="H65:H68">
    <cfRule type="containsText" dxfId="8" priority="11" operator="containsText" text="Muy Bajo">
      <formula>NOT(ISERROR(SEARCH(("Muy Bajo"),(H65))))</formula>
    </cfRule>
  </conditionalFormatting>
  <conditionalFormatting sqref="H65:H68">
    <cfRule type="containsText" dxfId="7" priority="12" operator="containsText" text="Bajo">
      <formula>NOT(ISERROR(SEARCH(("Bajo"),(H65))))</formula>
    </cfRule>
  </conditionalFormatting>
  <conditionalFormatting sqref="H65:H68">
    <cfRule type="containsText" dxfId="6" priority="13" operator="containsText" text="Extremo">
      <formula>NOT(ISERROR(SEARCH(("Extremo"),(H65))))</formula>
    </cfRule>
  </conditionalFormatting>
  <conditionalFormatting sqref="T65:T68">
    <cfRule type="colorScale" priority="69">
      <colorScale>
        <cfvo type="min"/>
        <cfvo type="percentile" val="50"/>
        <cfvo type="max"/>
        <color rgb="FF63BE7B"/>
        <color rgb="FFFFEB84"/>
        <color rgb="FFF8696B"/>
      </colorScale>
    </cfRule>
  </conditionalFormatting>
  <conditionalFormatting sqref="H69:H70">
    <cfRule type="containsText" dxfId="5" priority="1" operator="containsText" text="Moderado">
      <formula>NOT(ISERROR(SEARCH(("Moderado"),(H69))))</formula>
    </cfRule>
  </conditionalFormatting>
  <conditionalFormatting sqref="H69:H70">
    <cfRule type="containsText" dxfId="4" priority="2" operator="containsText" text="Alto">
      <formula>NOT(ISERROR(SEARCH(("Alto"),(H69))))</formula>
    </cfRule>
  </conditionalFormatting>
  <conditionalFormatting sqref="H69:H70">
    <cfRule type="containsText" dxfId="3" priority="3" operator="containsText" text="Muy Alto">
      <formula>NOT(ISERROR(SEARCH(("Muy Alto"),(H69))))</formula>
    </cfRule>
  </conditionalFormatting>
  <conditionalFormatting sqref="H69:H70">
    <cfRule type="containsText" dxfId="2" priority="4" operator="containsText" text="Muy Bajo">
      <formula>NOT(ISERROR(SEARCH(("Muy Bajo"),(H69))))</formula>
    </cfRule>
  </conditionalFormatting>
  <conditionalFormatting sqref="H69:H70">
    <cfRule type="containsText" dxfId="1" priority="5" operator="containsText" text="Bajo">
      <formula>NOT(ISERROR(SEARCH(("Bajo"),(H69))))</formula>
    </cfRule>
  </conditionalFormatting>
  <conditionalFormatting sqref="H69:H70">
    <cfRule type="containsText" dxfId="0" priority="6" operator="containsText" text="Extremo">
      <formula>NOT(ISERROR(SEARCH(("Extremo"),(H69))))</formula>
    </cfRule>
  </conditionalFormatting>
  <conditionalFormatting sqref="T69:T70">
    <cfRule type="colorScale" priority="7">
      <colorScale>
        <cfvo type="min"/>
        <cfvo type="percentile" val="50"/>
        <cfvo type="max"/>
        <color rgb="FF63BE7B"/>
        <color rgb="FFFFEB84"/>
        <color rgb="FFF8696B"/>
      </colorScale>
    </cfRule>
  </conditionalFormatting>
  <conditionalFormatting sqref="T35:T62 T20:T26 T11:T17 T29:T32">
    <cfRule type="colorScale" priority="70">
      <colorScale>
        <cfvo type="min"/>
        <cfvo type="percentile" val="50"/>
        <cfvo type="max"/>
        <color rgb="FF63BE7B"/>
        <color rgb="FFFFEB84"/>
        <color rgb="FFF8696B"/>
      </colorScale>
    </cfRule>
  </conditionalFormatting>
  <dataValidations count="1">
    <dataValidation type="list" allowBlank="1" showErrorMessage="1" sqref="O11:O70 M11:M70">
      <formula1>"Si,No"</formula1>
    </dataValidation>
  </dataValidations>
  <pageMargins left="0.7" right="0.7" top="0.75" bottom="0.75" header="0" footer="0"/>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zoomScale="70" zoomScaleNormal="70" workbookViewId="0">
      <selection activeCell="A53" sqref="A53:P54"/>
    </sheetView>
  </sheetViews>
  <sheetFormatPr baseColWidth="10" defaultColWidth="9.140625" defaultRowHeight="14.25" x14ac:dyDescent="0.2"/>
  <cols>
    <col min="1" max="1" width="5.85546875" style="360" customWidth="1"/>
    <col min="2" max="2" width="55" style="360" customWidth="1"/>
    <col min="3" max="3" width="18.7109375" style="360" hidden="1" customWidth="1"/>
    <col min="4" max="4" width="21" style="360" hidden="1" customWidth="1"/>
    <col min="5" max="5" width="17.140625" style="360" customWidth="1"/>
    <col min="6" max="6" width="17" style="360" customWidth="1"/>
    <col min="7" max="7" width="21.140625" style="360" bestFit="1" customWidth="1"/>
    <col min="8" max="12" width="15.7109375" style="360" customWidth="1"/>
    <col min="13" max="13" width="17.28515625" style="360" customWidth="1"/>
    <col min="14" max="14" width="15.28515625" style="360" customWidth="1"/>
    <col min="15" max="15" width="18.140625" style="360" bestFit="1" customWidth="1"/>
    <col min="16" max="16" width="19.28515625" style="360" customWidth="1"/>
    <col min="17" max="18" width="28.140625" style="360" customWidth="1"/>
    <col min="19" max="16384" width="9.140625" style="360"/>
  </cols>
  <sheetData>
    <row r="1" spans="1:16" s="366" customFormat="1" ht="60" customHeight="1" x14ac:dyDescent="0.25">
      <c r="A1" s="565" t="s">
        <v>303</v>
      </c>
      <c r="B1" s="566"/>
      <c r="C1" s="566"/>
      <c r="D1" s="566"/>
      <c r="E1" s="566"/>
      <c r="F1" s="566"/>
      <c r="G1" s="566"/>
      <c r="H1" s="566"/>
      <c r="I1" s="566"/>
      <c r="J1" s="566"/>
      <c r="K1" s="566"/>
      <c r="L1" s="566"/>
      <c r="M1" s="566"/>
      <c r="N1" s="566"/>
      <c r="O1" s="566"/>
      <c r="P1" s="566"/>
    </row>
    <row r="2" spans="1:16" s="366" customFormat="1" ht="35.25" customHeight="1" x14ac:dyDescent="0.25">
      <c r="A2" s="567" t="s">
        <v>3</v>
      </c>
      <c r="B2" s="568"/>
      <c r="C2" s="411" t="s">
        <v>235</v>
      </c>
      <c r="D2" s="411"/>
      <c r="E2" s="569" t="s">
        <v>288</v>
      </c>
      <c r="F2" s="569"/>
      <c r="G2" s="569"/>
      <c r="H2" s="569"/>
      <c r="I2" s="569"/>
      <c r="J2" s="563" t="s">
        <v>4</v>
      </c>
      <c r="K2" s="563"/>
      <c r="L2" s="563"/>
      <c r="M2" s="570" t="s">
        <v>238</v>
      </c>
      <c r="N2" s="570"/>
      <c r="O2" s="570"/>
      <c r="P2" s="570"/>
    </row>
    <row r="3" spans="1:16" s="366" customFormat="1" ht="154.5" customHeight="1" x14ac:dyDescent="0.25">
      <c r="A3" s="561" t="s">
        <v>258</v>
      </c>
      <c r="B3" s="561"/>
      <c r="C3" s="562" t="s">
        <v>260</v>
      </c>
      <c r="D3" s="562"/>
      <c r="E3" s="562"/>
      <c r="F3" s="562"/>
      <c r="G3" s="562"/>
      <c r="H3" s="562"/>
      <c r="I3" s="562"/>
      <c r="J3" s="563" t="s">
        <v>259</v>
      </c>
      <c r="K3" s="563"/>
      <c r="L3" s="563"/>
      <c r="M3" s="564" t="s">
        <v>252</v>
      </c>
      <c r="N3" s="564"/>
      <c r="O3" s="564"/>
      <c r="P3" s="564"/>
    </row>
    <row r="4" spans="1:16" s="366" customFormat="1" ht="78.75" customHeight="1" x14ac:dyDescent="0.25">
      <c r="A4" s="561" t="s">
        <v>236</v>
      </c>
      <c r="B4" s="561"/>
      <c r="C4" s="572" t="s">
        <v>242</v>
      </c>
      <c r="D4" s="572"/>
      <c r="E4" s="572"/>
      <c r="F4" s="572"/>
      <c r="G4" s="572"/>
      <c r="H4" s="572"/>
      <c r="I4" s="572"/>
      <c r="J4" s="563" t="s">
        <v>243</v>
      </c>
      <c r="K4" s="563"/>
      <c r="L4" s="563"/>
      <c r="M4" s="573" t="s">
        <v>244</v>
      </c>
      <c r="N4" s="574"/>
      <c r="O4" s="574"/>
      <c r="P4" s="574"/>
    </row>
    <row r="5" spans="1:16" s="366" customFormat="1" ht="135" customHeight="1" x14ac:dyDescent="0.25">
      <c r="A5" s="563" t="s">
        <v>237</v>
      </c>
      <c r="B5" s="563"/>
      <c r="C5" s="575" t="s">
        <v>240</v>
      </c>
      <c r="D5" s="575"/>
      <c r="E5" s="575"/>
      <c r="F5" s="575"/>
      <c r="G5" s="575"/>
      <c r="H5" s="575"/>
      <c r="I5" s="575"/>
      <c r="J5" s="563" t="s">
        <v>239</v>
      </c>
      <c r="K5" s="563"/>
      <c r="L5" s="563"/>
      <c r="M5" s="575" t="s">
        <v>241</v>
      </c>
      <c r="N5" s="570"/>
      <c r="O5" s="570"/>
      <c r="P5" s="570"/>
    </row>
    <row r="6" spans="1:16" ht="27.75" customHeight="1" x14ac:dyDescent="0.2">
      <c r="A6" s="582" t="s">
        <v>233</v>
      </c>
      <c r="B6" s="583" t="s">
        <v>250</v>
      </c>
      <c r="C6" s="571" t="s">
        <v>249</v>
      </c>
      <c r="D6" s="571" t="s">
        <v>125</v>
      </c>
      <c r="E6" s="571" t="s">
        <v>133</v>
      </c>
      <c r="F6" s="571" t="s">
        <v>146</v>
      </c>
      <c r="G6" s="571" t="s">
        <v>135</v>
      </c>
      <c r="H6" s="571" t="s">
        <v>147</v>
      </c>
      <c r="I6" s="571" t="s">
        <v>137</v>
      </c>
      <c r="J6" s="571" t="s">
        <v>138</v>
      </c>
      <c r="K6" s="571" t="s">
        <v>139</v>
      </c>
      <c r="L6" s="571" t="s">
        <v>140</v>
      </c>
      <c r="M6" s="571" t="s">
        <v>141</v>
      </c>
      <c r="N6" s="571" t="s">
        <v>142</v>
      </c>
      <c r="O6" s="571" t="s">
        <v>143</v>
      </c>
      <c r="P6" s="571" t="s">
        <v>144</v>
      </c>
    </row>
    <row r="7" spans="1:16" ht="15" customHeight="1" x14ac:dyDescent="0.2">
      <c r="A7" s="582"/>
      <c r="B7" s="584"/>
      <c r="C7" s="571"/>
      <c r="D7" s="571"/>
      <c r="E7" s="571"/>
      <c r="F7" s="571"/>
      <c r="G7" s="571"/>
      <c r="H7" s="571"/>
      <c r="I7" s="571"/>
      <c r="J7" s="571"/>
      <c r="K7" s="571"/>
      <c r="L7" s="571"/>
      <c r="M7" s="571"/>
      <c r="N7" s="571"/>
      <c r="O7" s="571"/>
      <c r="P7" s="571"/>
    </row>
    <row r="8" spans="1:16" ht="33.75" customHeight="1" x14ac:dyDescent="0.2">
      <c r="A8" s="576" t="s">
        <v>247</v>
      </c>
      <c r="B8" s="576"/>
      <c r="C8" s="576"/>
      <c r="D8" s="576"/>
      <c r="E8" s="576"/>
      <c r="F8" s="576"/>
      <c r="G8" s="576"/>
      <c r="H8" s="576"/>
      <c r="I8" s="576"/>
      <c r="J8" s="576"/>
      <c r="K8" s="576"/>
      <c r="L8" s="576"/>
      <c r="M8" s="576"/>
      <c r="N8" s="576"/>
      <c r="O8" s="576"/>
      <c r="P8" s="576"/>
    </row>
    <row r="9" spans="1:16" ht="60.75" customHeight="1" x14ac:dyDescent="0.2">
      <c r="A9" s="388">
        <v>1</v>
      </c>
      <c r="B9" s="405" t="s">
        <v>253</v>
      </c>
      <c r="C9" s="392">
        <v>2</v>
      </c>
      <c r="D9" s="392" t="s">
        <v>254</v>
      </c>
      <c r="E9" s="381" t="s">
        <v>114</v>
      </c>
      <c r="F9" s="381"/>
      <c r="G9" s="381"/>
      <c r="H9" s="381"/>
      <c r="I9" s="381"/>
      <c r="J9" s="381"/>
      <c r="K9" s="381" t="s">
        <v>114</v>
      </c>
      <c r="L9" s="391"/>
      <c r="M9" s="381"/>
      <c r="N9" s="381"/>
      <c r="O9" s="381"/>
      <c r="P9" s="381"/>
    </row>
    <row r="10" spans="1:16" ht="61.5" customHeight="1" x14ac:dyDescent="0.2">
      <c r="A10" s="388">
        <v>2</v>
      </c>
      <c r="B10" s="405" t="s">
        <v>251</v>
      </c>
      <c r="C10" s="392">
        <v>12</v>
      </c>
      <c r="D10" s="392" t="s">
        <v>254</v>
      </c>
      <c r="E10" s="381" t="s">
        <v>114</v>
      </c>
      <c r="F10" s="381" t="s">
        <v>114</v>
      </c>
      <c r="G10" s="381" t="s">
        <v>114</v>
      </c>
      <c r="H10" s="381" t="s">
        <v>114</v>
      </c>
      <c r="I10" s="381" t="s">
        <v>114</v>
      </c>
      <c r="J10" s="381" t="s">
        <v>114</v>
      </c>
      <c r="K10" s="381" t="s">
        <v>114</v>
      </c>
      <c r="L10" s="381" t="s">
        <v>114</v>
      </c>
      <c r="M10" s="381" t="s">
        <v>114</v>
      </c>
      <c r="N10" s="381" t="s">
        <v>114</v>
      </c>
      <c r="O10" s="381" t="s">
        <v>114</v>
      </c>
      <c r="P10" s="381" t="s">
        <v>114</v>
      </c>
    </row>
    <row r="11" spans="1:16" ht="61.5" customHeight="1" x14ac:dyDescent="0.2">
      <c r="A11" s="579" t="s">
        <v>255</v>
      </c>
      <c r="B11" s="579"/>
      <c r="C11" s="579"/>
      <c r="D11" s="579"/>
      <c r="E11" s="579"/>
      <c r="F11" s="579"/>
      <c r="G11" s="579"/>
      <c r="H11" s="579"/>
      <c r="I11" s="579"/>
      <c r="J11" s="579"/>
      <c r="K11" s="579"/>
      <c r="L11" s="579"/>
      <c r="M11" s="579"/>
      <c r="N11" s="579"/>
      <c r="O11" s="579"/>
      <c r="P11" s="579"/>
    </row>
    <row r="12" spans="1:16" ht="149.25" customHeight="1" x14ac:dyDescent="0.2">
      <c r="A12" s="387">
        <v>1</v>
      </c>
      <c r="B12" s="405" t="s">
        <v>294</v>
      </c>
      <c r="C12" s="377">
        <v>12</v>
      </c>
      <c r="D12" s="392" t="s">
        <v>254</v>
      </c>
      <c r="E12" s="381" t="s">
        <v>114</v>
      </c>
      <c r="F12" s="381" t="s">
        <v>114</v>
      </c>
      <c r="G12" s="381" t="s">
        <v>114</v>
      </c>
      <c r="H12" s="381" t="s">
        <v>114</v>
      </c>
      <c r="I12" s="381" t="s">
        <v>114</v>
      </c>
      <c r="J12" s="381" t="s">
        <v>114</v>
      </c>
      <c r="K12" s="381" t="s">
        <v>114</v>
      </c>
      <c r="L12" s="381" t="s">
        <v>114</v>
      </c>
      <c r="M12" s="378" t="s">
        <v>114</v>
      </c>
      <c r="N12" s="378" t="s">
        <v>114</v>
      </c>
      <c r="O12" s="378" t="s">
        <v>114</v>
      </c>
      <c r="P12" s="378" t="s">
        <v>114</v>
      </c>
    </row>
    <row r="13" spans="1:16" ht="94.5" customHeight="1" x14ac:dyDescent="0.2">
      <c r="A13" s="387">
        <v>2</v>
      </c>
      <c r="B13" s="407" t="s">
        <v>257</v>
      </c>
      <c r="C13" s="377">
        <v>4</v>
      </c>
      <c r="D13" s="398" t="s">
        <v>264</v>
      </c>
      <c r="E13" s="381" t="s">
        <v>114</v>
      </c>
      <c r="F13" s="378"/>
      <c r="G13" s="374"/>
      <c r="H13" s="378" t="s">
        <v>114</v>
      </c>
      <c r="I13" s="374"/>
      <c r="J13" s="374"/>
      <c r="K13" s="381" t="s">
        <v>114</v>
      </c>
      <c r="L13" s="374"/>
      <c r="M13" s="374"/>
      <c r="N13" s="378" t="s">
        <v>114</v>
      </c>
      <c r="O13" s="374"/>
      <c r="P13" s="374"/>
    </row>
    <row r="14" spans="1:16" ht="48.75" customHeight="1" x14ac:dyDescent="0.2">
      <c r="A14" s="576" t="s">
        <v>248</v>
      </c>
      <c r="B14" s="576"/>
      <c r="C14" s="576"/>
      <c r="D14" s="576"/>
      <c r="E14" s="576"/>
      <c r="F14" s="576"/>
      <c r="G14" s="576"/>
      <c r="H14" s="576"/>
      <c r="I14" s="576"/>
      <c r="J14" s="576"/>
      <c r="K14" s="576"/>
      <c r="L14" s="576"/>
      <c r="M14" s="579"/>
      <c r="N14" s="579"/>
      <c r="O14" s="579"/>
      <c r="P14" s="579"/>
    </row>
    <row r="15" spans="1:16" ht="78.75" customHeight="1" x14ac:dyDescent="0.2">
      <c r="A15" s="386">
        <v>1</v>
      </c>
      <c r="B15" s="405" t="s">
        <v>261</v>
      </c>
      <c r="C15" s="394">
        <v>12</v>
      </c>
      <c r="D15" s="400" t="s">
        <v>289</v>
      </c>
      <c r="E15" s="381" t="s">
        <v>114</v>
      </c>
      <c r="F15" s="381" t="s">
        <v>114</v>
      </c>
      <c r="G15" s="381" t="s">
        <v>114</v>
      </c>
      <c r="H15" s="381" t="s">
        <v>114</v>
      </c>
      <c r="I15" s="381" t="s">
        <v>114</v>
      </c>
      <c r="J15" s="381" t="s">
        <v>114</v>
      </c>
      <c r="K15" s="381" t="s">
        <v>114</v>
      </c>
      <c r="L15" s="381" t="s">
        <v>114</v>
      </c>
      <c r="M15" s="378" t="s">
        <v>114</v>
      </c>
      <c r="N15" s="378" t="s">
        <v>114</v>
      </c>
      <c r="O15" s="378" t="s">
        <v>114</v>
      </c>
      <c r="P15" s="378" t="s">
        <v>114</v>
      </c>
    </row>
    <row r="16" spans="1:16" ht="61.5" customHeight="1" x14ac:dyDescent="0.2">
      <c r="A16" s="386">
        <v>2</v>
      </c>
      <c r="B16" s="405" t="s">
        <v>256</v>
      </c>
      <c r="C16" s="394">
        <v>2</v>
      </c>
      <c r="D16" s="399" t="s">
        <v>264</v>
      </c>
      <c r="E16" s="405"/>
      <c r="F16" s="405"/>
      <c r="G16" s="372"/>
      <c r="H16" s="381" t="s">
        <v>114</v>
      </c>
      <c r="I16" s="372"/>
      <c r="J16" s="372"/>
      <c r="K16" s="372"/>
      <c r="L16" s="372"/>
      <c r="M16" s="381" t="s">
        <v>114</v>
      </c>
      <c r="N16" s="372"/>
      <c r="O16" s="372"/>
      <c r="P16" s="372"/>
    </row>
    <row r="17" spans="1:17" ht="18" x14ac:dyDescent="0.2">
      <c r="A17" s="580" t="s">
        <v>245</v>
      </c>
      <c r="B17" s="581"/>
      <c r="C17" s="581"/>
      <c r="D17" s="581"/>
      <c r="E17" s="581"/>
      <c r="F17" s="581"/>
      <c r="G17" s="581"/>
      <c r="H17" s="581"/>
      <c r="I17" s="581"/>
      <c r="J17" s="581"/>
      <c r="K17" s="581"/>
      <c r="L17" s="581"/>
      <c r="M17" s="581"/>
      <c r="N17" s="581"/>
      <c r="O17" s="581"/>
      <c r="P17" s="581"/>
    </row>
    <row r="18" spans="1:17" ht="50.25" customHeight="1" x14ac:dyDescent="0.2">
      <c r="A18" s="386">
        <v>1</v>
      </c>
      <c r="B18" s="406" t="s">
        <v>265</v>
      </c>
      <c r="C18" s="396">
        <v>1</v>
      </c>
      <c r="D18" s="401" t="s">
        <v>286</v>
      </c>
      <c r="E18" s="374"/>
      <c r="F18" s="374"/>
      <c r="G18" s="374"/>
      <c r="H18" s="374"/>
      <c r="I18" s="374"/>
      <c r="J18" s="374"/>
      <c r="K18" s="374"/>
      <c r="L18" s="381" t="s">
        <v>114</v>
      </c>
      <c r="M18" s="381" t="s">
        <v>114</v>
      </c>
      <c r="N18" s="374"/>
      <c r="O18" s="374"/>
      <c r="P18" s="374"/>
      <c r="Q18" s="361"/>
    </row>
    <row r="19" spans="1:17" ht="47.25" customHeight="1" x14ac:dyDescent="0.2">
      <c r="A19" s="386">
        <v>2</v>
      </c>
      <c r="B19" s="406" t="s">
        <v>266</v>
      </c>
      <c r="C19" s="396">
        <v>1</v>
      </c>
      <c r="D19" s="401" t="s">
        <v>291</v>
      </c>
      <c r="E19" s="374"/>
      <c r="F19" s="374"/>
      <c r="G19" s="381" t="s">
        <v>114</v>
      </c>
      <c r="H19" s="381" t="s">
        <v>114</v>
      </c>
      <c r="I19" s="381" t="s">
        <v>114</v>
      </c>
      <c r="J19" s="374"/>
      <c r="K19" s="374"/>
      <c r="L19" s="374"/>
      <c r="M19" s="381"/>
      <c r="N19" s="381"/>
      <c r="O19" s="374"/>
      <c r="P19" s="374"/>
      <c r="Q19" s="361"/>
    </row>
    <row r="20" spans="1:17" ht="43.5" customHeight="1" x14ac:dyDescent="0.2">
      <c r="A20" s="386">
        <v>3</v>
      </c>
      <c r="B20" s="406" t="s">
        <v>267</v>
      </c>
      <c r="C20" s="396">
        <v>1</v>
      </c>
      <c r="D20" s="377" t="s">
        <v>292</v>
      </c>
      <c r="E20" s="374"/>
      <c r="F20" s="374"/>
      <c r="G20" s="374"/>
      <c r="H20" s="381" t="s">
        <v>114</v>
      </c>
      <c r="I20" s="381" t="s">
        <v>114</v>
      </c>
      <c r="J20" s="374"/>
      <c r="K20" s="374"/>
      <c r="L20" s="374"/>
      <c r="M20" s="374"/>
      <c r="N20" s="381"/>
      <c r="O20" s="381"/>
      <c r="P20" s="374"/>
      <c r="Q20" s="361"/>
    </row>
    <row r="21" spans="1:17" ht="43.5" customHeight="1" x14ac:dyDescent="0.2">
      <c r="A21" s="386">
        <v>4</v>
      </c>
      <c r="B21" s="406" t="s">
        <v>268</v>
      </c>
      <c r="C21" s="396">
        <v>1</v>
      </c>
      <c r="D21" s="377" t="s">
        <v>287</v>
      </c>
      <c r="E21" s="374"/>
      <c r="F21" s="374"/>
      <c r="G21" s="374"/>
      <c r="H21" s="374"/>
      <c r="I21" s="374"/>
      <c r="J21" s="374"/>
      <c r="K21" s="374"/>
      <c r="L21" s="374"/>
      <c r="M21" s="374"/>
      <c r="N21" s="381" t="s">
        <v>114</v>
      </c>
      <c r="O21" s="381" t="s">
        <v>114</v>
      </c>
      <c r="P21" s="374"/>
      <c r="Q21" s="361"/>
    </row>
    <row r="22" spans="1:17" ht="76.5" hidden="1" customHeight="1" x14ac:dyDescent="0.2">
      <c r="A22" s="386">
        <v>5</v>
      </c>
      <c r="B22" s="408" t="s">
        <v>269</v>
      </c>
      <c r="C22" s="396">
        <v>1</v>
      </c>
      <c r="D22" s="399" t="s">
        <v>290</v>
      </c>
      <c r="E22" s="374"/>
      <c r="F22" s="374"/>
      <c r="G22" s="374"/>
      <c r="H22" s="374"/>
      <c r="I22" s="374"/>
      <c r="J22" s="374"/>
      <c r="K22" s="374"/>
      <c r="L22" s="374"/>
      <c r="M22" s="381" t="s">
        <v>114</v>
      </c>
      <c r="N22" s="381" t="s">
        <v>114</v>
      </c>
      <c r="O22" s="381" t="s">
        <v>114</v>
      </c>
      <c r="P22" s="374"/>
      <c r="Q22" s="361"/>
    </row>
    <row r="23" spans="1:17" ht="63" hidden="1" customHeight="1" x14ac:dyDescent="0.2">
      <c r="A23" s="386">
        <v>6</v>
      </c>
      <c r="B23" s="409" t="s">
        <v>270</v>
      </c>
      <c r="C23" s="396">
        <v>1</v>
      </c>
      <c r="D23" s="377" t="s">
        <v>263</v>
      </c>
      <c r="E23" s="374"/>
      <c r="F23" s="374"/>
      <c r="G23" s="374"/>
      <c r="H23" s="374"/>
      <c r="I23" s="374"/>
      <c r="J23" s="374"/>
      <c r="K23" s="374"/>
      <c r="L23" s="374"/>
      <c r="M23" s="381" t="s">
        <v>114</v>
      </c>
      <c r="N23" s="381" t="s">
        <v>114</v>
      </c>
      <c r="O23" s="381" t="s">
        <v>114</v>
      </c>
      <c r="P23" s="374"/>
      <c r="Q23" s="361"/>
    </row>
    <row r="24" spans="1:17" ht="51" customHeight="1" x14ac:dyDescent="0.2">
      <c r="A24" s="386">
        <v>5</v>
      </c>
      <c r="B24" s="406" t="s">
        <v>271</v>
      </c>
      <c r="C24" s="396">
        <v>1</v>
      </c>
      <c r="D24" s="377" t="s">
        <v>293</v>
      </c>
      <c r="E24" s="374"/>
      <c r="F24" s="374"/>
      <c r="G24" s="381"/>
      <c r="H24" s="381"/>
      <c r="I24" s="374"/>
      <c r="J24" s="374"/>
      <c r="K24" s="374"/>
      <c r="L24" s="381" t="s">
        <v>114</v>
      </c>
      <c r="M24" s="381" t="s">
        <v>114</v>
      </c>
      <c r="N24" s="374"/>
      <c r="O24" s="374"/>
      <c r="P24" s="374"/>
      <c r="Q24" s="361"/>
    </row>
    <row r="25" spans="1:17" ht="47.25" customHeight="1" x14ac:dyDescent="0.2">
      <c r="A25" s="579" t="s">
        <v>234</v>
      </c>
      <c r="B25" s="579"/>
      <c r="C25" s="579"/>
      <c r="D25" s="579"/>
      <c r="E25" s="579"/>
      <c r="F25" s="579"/>
      <c r="G25" s="579"/>
      <c r="H25" s="579"/>
      <c r="I25" s="579"/>
      <c r="J25" s="579"/>
      <c r="K25" s="579"/>
      <c r="L25" s="579"/>
      <c r="M25" s="579"/>
      <c r="N25" s="579"/>
      <c r="O25" s="579"/>
      <c r="P25" s="579"/>
    </row>
    <row r="26" spans="1:17" ht="48.75" customHeight="1" x14ac:dyDescent="0.2">
      <c r="A26" s="390">
        <v>1</v>
      </c>
      <c r="B26" s="412" t="s">
        <v>262</v>
      </c>
      <c r="C26" s="412"/>
      <c r="D26" s="412"/>
      <c r="E26" s="394" t="s">
        <v>114</v>
      </c>
      <c r="F26" s="394"/>
      <c r="G26" s="394"/>
      <c r="H26" s="394"/>
      <c r="I26" s="394"/>
      <c r="J26" s="410"/>
      <c r="K26" s="394"/>
      <c r="L26" s="390"/>
      <c r="M26" s="390"/>
      <c r="N26" s="390"/>
      <c r="O26" s="390"/>
      <c r="P26" s="394" t="s">
        <v>114</v>
      </c>
    </row>
    <row r="27" spans="1:17" ht="72" customHeight="1" x14ac:dyDescent="0.2">
      <c r="A27" s="390">
        <v>2</v>
      </c>
      <c r="B27" s="412" t="s">
        <v>300</v>
      </c>
      <c r="C27" s="412"/>
      <c r="D27" s="412"/>
      <c r="E27" s="394"/>
      <c r="F27" s="394" t="s">
        <v>114</v>
      </c>
      <c r="G27" s="394"/>
      <c r="H27" s="394"/>
      <c r="I27" s="394"/>
      <c r="J27" s="410"/>
      <c r="K27" s="394"/>
      <c r="L27" s="390"/>
      <c r="M27" s="390"/>
      <c r="N27" s="390"/>
      <c r="O27" s="390"/>
      <c r="P27" s="390"/>
    </row>
    <row r="28" spans="1:17" ht="65.25" customHeight="1" x14ac:dyDescent="0.2">
      <c r="A28" s="390">
        <v>3</v>
      </c>
      <c r="B28" s="412" t="s">
        <v>301</v>
      </c>
      <c r="C28" s="412"/>
      <c r="D28" s="412"/>
      <c r="E28" s="412"/>
      <c r="F28" s="412"/>
      <c r="G28" s="394" t="s">
        <v>114</v>
      </c>
      <c r="H28" s="374"/>
      <c r="I28" s="374"/>
      <c r="J28" s="375"/>
      <c r="K28" s="374"/>
      <c r="L28" s="378"/>
      <c r="M28" s="378"/>
      <c r="N28" s="378"/>
      <c r="O28" s="378"/>
      <c r="P28" s="378"/>
    </row>
    <row r="29" spans="1:17" ht="78.75" customHeight="1" x14ac:dyDescent="0.2">
      <c r="A29" s="390">
        <v>4</v>
      </c>
      <c r="B29" s="412" t="s">
        <v>298</v>
      </c>
      <c r="C29" s="412" t="s">
        <v>114</v>
      </c>
      <c r="D29" s="412" t="s">
        <v>114</v>
      </c>
      <c r="E29" s="377" t="s">
        <v>114</v>
      </c>
      <c r="F29" s="377"/>
      <c r="G29" s="374"/>
      <c r="H29" s="374"/>
      <c r="I29" s="374"/>
      <c r="J29" s="375"/>
      <c r="K29" s="374"/>
      <c r="L29" s="378"/>
      <c r="M29" s="378"/>
      <c r="N29" s="378"/>
      <c r="O29" s="378"/>
      <c r="P29" s="378"/>
    </row>
    <row r="30" spans="1:17" ht="83.25" customHeight="1" x14ac:dyDescent="0.2">
      <c r="A30" s="390">
        <v>5</v>
      </c>
      <c r="B30" s="412" t="s">
        <v>285</v>
      </c>
      <c r="C30" s="412"/>
      <c r="D30" s="412"/>
      <c r="E30" s="377"/>
      <c r="F30" s="377" t="s">
        <v>114</v>
      </c>
      <c r="G30" s="379"/>
      <c r="H30" s="379"/>
      <c r="I30" s="379"/>
      <c r="J30" s="395"/>
      <c r="K30" s="379"/>
      <c r="L30" s="376"/>
      <c r="M30" s="376"/>
      <c r="N30" s="376"/>
      <c r="O30" s="376"/>
      <c r="P30" s="376"/>
    </row>
    <row r="31" spans="1:17" ht="114.75" customHeight="1" x14ac:dyDescent="0.2">
      <c r="A31" s="390">
        <v>6</v>
      </c>
      <c r="B31" s="412" t="s">
        <v>272</v>
      </c>
      <c r="C31" s="412" t="s">
        <v>114</v>
      </c>
      <c r="D31" s="412" t="s">
        <v>114</v>
      </c>
      <c r="E31" s="378" t="s">
        <v>114</v>
      </c>
      <c r="F31" s="378"/>
      <c r="G31" s="378"/>
      <c r="H31" s="378"/>
      <c r="I31" s="380" t="s">
        <v>114</v>
      </c>
      <c r="J31" s="380"/>
      <c r="K31" s="378"/>
      <c r="L31" s="378"/>
      <c r="M31" s="378" t="s">
        <v>114</v>
      </c>
      <c r="N31" s="374"/>
      <c r="O31" s="374"/>
      <c r="P31" s="374"/>
    </row>
    <row r="32" spans="1:17" ht="70.5" customHeight="1" x14ac:dyDescent="0.2">
      <c r="A32" s="390">
        <v>7</v>
      </c>
      <c r="B32" s="412" t="s">
        <v>304</v>
      </c>
      <c r="C32" s="412" t="s">
        <v>114</v>
      </c>
      <c r="D32" s="412"/>
      <c r="E32" s="380" t="s">
        <v>114</v>
      </c>
      <c r="F32" s="380" t="s">
        <v>114</v>
      </c>
      <c r="G32" s="380"/>
      <c r="H32" s="380"/>
      <c r="I32" s="380"/>
      <c r="J32" s="380"/>
      <c r="K32" s="380"/>
      <c r="L32" s="380"/>
      <c r="M32" s="380" t="s">
        <v>114</v>
      </c>
      <c r="N32" s="380"/>
      <c r="O32" s="380"/>
      <c r="P32" s="380"/>
    </row>
    <row r="33" spans="1:18" ht="91.5" customHeight="1" x14ac:dyDescent="0.2">
      <c r="A33" s="390">
        <v>8</v>
      </c>
      <c r="B33" s="412" t="s">
        <v>299</v>
      </c>
      <c r="C33" s="412" t="s">
        <v>114</v>
      </c>
      <c r="D33" s="412" t="s">
        <v>114</v>
      </c>
      <c r="E33" s="380" t="s">
        <v>114</v>
      </c>
      <c r="F33" s="380"/>
      <c r="G33" s="380"/>
      <c r="H33" s="380"/>
      <c r="I33" s="380"/>
      <c r="J33" s="380"/>
      <c r="K33" s="380" t="s">
        <v>114</v>
      </c>
      <c r="L33" s="378"/>
      <c r="M33" s="378"/>
      <c r="N33" s="374"/>
      <c r="O33" s="385"/>
      <c r="P33" s="374"/>
    </row>
    <row r="34" spans="1:18" ht="61.5" customHeight="1" x14ac:dyDescent="0.2">
      <c r="A34" s="390">
        <v>9</v>
      </c>
      <c r="B34" s="412" t="s">
        <v>302</v>
      </c>
      <c r="C34" s="412" t="s">
        <v>114</v>
      </c>
      <c r="D34" s="412" t="s">
        <v>114</v>
      </c>
      <c r="E34" s="380" t="s">
        <v>114</v>
      </c>
      <c r="F34" s="380"/>
      <c r="G34" s="380"/>
      <c r="H34" s="380"/>
      <c r="I34" s="380"/>
      <c r="J34" s="380"/>
      <c r="K34" s="380" t="s">
        <v>114</v>
      </c>
      <c r="L34" s="378"/>
      <c r="M34" s="378"/>
      <c r="N34" s="374"/>
      <c r="O34" s="385"/>
      <c r="P34" s="374"/>
    </row>
    <row r="35" spans="1:18" ht="150.75" customHeight="1" x14ac:dyDescent="0.2">
      <c r="A35" s="390">
        <v>10</v>
      </c>
      <c r="B35" s="412" t="s">
        <v>273</v>
      </c>
      <c r="C35" s="412"/>
      <c r="D35" s="412"/>
      <c r="E35" s="377"/>
      <c r="F35" s="377" t="s">
        <v>114</v>
      </c>
      <c r="G35" s="374"/>
      <c r="H35" s="374"/>
      <c r="I35" s="374"/>
      <c r="J35" s="375"/>
      <c r="K35" s="374"/>
      <c r="L35" s="374"/>
      <c r="M35" s="374"/>
      <c r="N35" s="374"/>
      <c r="O35" s="374"/>
      <c r="P35" s="374"/>
    </row>
    <row r="36" spans="1:18" ht="78.75" customHeight="1" x14ac:dyDescent="0.2">
      <c r="A36" s="390">
        <v>11</v>
      </c>
      <c r="B36" s="412" t="s">
        <v>284</v>
      </c>
      <c r="C36" s="412" t="s">
        <v>114</v>
      </c>
      <c r="D36" s="412"/>
      <c r="E36" s="377" t="s">
        <v>114</v>
      </c>
      <c r="F36" s="413" t="s">
        <v>114</v>
      </c>
      <c r="G36" s="378" t="s">
        <v>114</v>
      </c>
      <c r="H36" s="378" t="s">
        <v>114</v>
      </c>
      <c r="I36" s="378" t="s">
        <v>114</v>
      </c>
      <c r="J36" s="380" t="s">
        <v>114</v>
      </c>
      <c r="K36" s="378" t="s">
        <v>114</v>
      </c>
      <c r="L36" s="378" t="s">
        <v>114</v>
      </c>
      <c r="M36" s="378" t="s">
        <v>114</v>
      </c>
      <c r="N36" s="378" t="s">
        <v>114</v>
      </c>
      <c r="O36" s="378" t="s">
        <v>114</v>
      </c>
      <c r="P36" s="378" t="s">
        <v>114</v>
      </c>
    </row>
    <row r="37" spans="1:18" ht="56.25" customHeight="1" x14ac:dyDescent="0.2">
      <c r="A37" s="390">
        <v>12</v>
      </c>
      <c r="B37" s="412" t="s">
        <v>274</v>
      </c>
      <c r="C37" s="412" t="s">
        <v>114</v>
      </c>
      <c r="D37" s="412" t="s">
        <v>114</v>
      </c>
      <c r="E37" s="377" t="s">
        <v>114</v>
      </c>
      <c r="F37" s="377"/>
      <c r="G37" s="378"/>
      <c r="H37" s="378" t="s">
        <v>114</v>
      </c>
      <c r="I37" s="378"/>
      <c r="J37" s="380"/>
      <c r="K37" s="378" t="s">
        <v>114</v>
      </c>
      <c r="L37" s="378"/>
      <c r="M37" s="378"/>
      <c r="N37" s="378" t="s">
        <v>114</v>
      </c>
      <c r="O37" s="378"/>
      <c r="P37" s="374"/>
    </row>
    <row r="38" spans="1:18" ht="100.5" customHeight="1" x14ac:dyDescent="0.2">
      <c r="A38" s="390">
        <v>13</v>
      </c>
      <c r="B38" s="412" t="s">
        <v>283</v>
      </c>
      <c r="C38" s="412" t="s">
        <v>114</v>
      </c>
      <c r="D38" s="412"/>
      <c r="E38" s="377"/>
      <c r="F38" s="377"/>
      <c r="G38" s="378" t="s">
        <v>114</v>
      </c>
      <c r="H38" s="374"/>
      <c r="I38" s="374"/>
      <c r="J38" s="375"/>
      <c r="K38" s="374"/>
      <c r="L38" s="374"/>
      <c r="M38" s="374"/>
      <c r="N38" s="374"/>
      <c r="O38" s="378"/>
      <c r="P38" s="374"/>
    </row>
    <row r="39" spans="1:18" ht="204" customHeight="1" x14ac:dyDescent="0.2">
      <c r="A39" s="390">
        <v>14</v>
      </c>
      <c r="B39" s="412" t="s">
        <v>305</v>
      </c>
      <c r="C39" s="412"/>
      <c r="D39" s="412"/>
      <c r="E39" s="374"/>
      <c r="F39" s="374"/>
      <c r="G39" s="374"/>
      <c r="H39" s="374"/>
      <c r="I39" s="374"/>
      <c r="J39" s="380"/>
      <c r="K39" s="374"/>
      <c r="L39" s="374"/>
      <c r="M39" s="374"/>
      <c r="N39" s="373"/>
      <c r="O39" s="378" t="s">
        <v>114</v>
      </c>
      <c r="P39" s="374"/>
    </row>
    <row r="40" spans="1:18" ht="48" customHeight="1" x14ac:dyDescent="0.2">
      <c r="A40" s="390">
        <v>15</v>
      </c>
      <c r="B40" s="412" t="s">
        <v>275</v>
      </c>
      <c r="C40" s="412" t="s">
        <v>114</v>
      </c>
      <c r="D40" s="412" t="s">
        <v>114</v>
      </c>
      <c r="E40" s="374"/>
      <c r="F40" s="378" t="s">
        <v>114</v>
      </c>
      <c r="G40" s="378"/>
      <c r="H40" s="374"/>
      <c r="I40" s="374"/>
      <c r="J40" s="374"/>
      <c r="K40" s="374"/>
      <c r="L40" s="378" t="s">
        <v>114</v>
      </c>
      <c r="M40" s="378"/>
      <c r="N40" s="374"/>
      <c r="O40" s="375"/>
      <c r="P40" s="374"/>
    </row>
    <row r="41" spans="1:18" ht="84.75" customHeight="1" x14ac:dyDescent="0.2">
      <c r="A41" s="390">
        <v>16</v>
      </c>
      <c r="B41" s="412" t="s">
        <v>276</v>
      </c>
      <c r="C41" s="412"/>
      <c r="D41" s="412"/>
      <c r="E41" s="374"/>
      <c r="F41" s="374"/>
      <c r="G41" s="374"/>
      <c r="H41" s="374"/>
      <c r="I41" s="375"/>
      <c r="J41" s="374"/>
      <c r="K41" s="374"/>
      <c r="L41" s="374"/>
      <c r="M41" s="374"/>
      <c r="N41" s="374"/>
      <c r="O41" s="378" t="s">
        <v>114</v>
      </c>
      <c r="P41" s="413" t="s">
        <v>114</v>
      </c>
    </row>
    <row r="42" spans="1:18" ht="105" customHeight="1" x14ac:dyDescent="0.2">
      <c r="A42" s="390">
        <v>17</v>
      </c>
      <c r="B42" s="412" t="s">
        <v>282</v>
      </c>
      <c r="C42" s="412" t="s">
        <v>114</v>
      </c>
      <c r="D42" s="412" t="s">
        <v>114</v>
      </c>
      <c r="E42" s="374"/>
      <c r="F42" s="374"/>
      <c r="G42" s="374"/>
      <c r="H42" s="374"/>
      <c r="I42" s="374"/>
      <c r="J42" s="374"/>
      <c r="K42" s="374"/>
      <c r="L42" s="375"/>
      <c r="M42" s="375"/>
      <c r="N42" s="374"/>
      <c r="O42" s="378" t="s">
        <v>114</v>
      </c>
      <c r="P42" s="378" t="s">
        <v>114</v>
      </c>
    </row>
    <row r="43" spans="1:18" ht="93.75" customHeight="1" x14ac:dyDescent="0.2">
      <c r="A43" s="390">
        <v>18</v>
      </c>
      <c r="B43" s="412" t="s">
        <v>281</v>
      </c>
      <c r="C43" s="412" t="s">
        <v>114</v>
      </c>
      <c r="D43" s="412" t="s">
        <v>114</v>
      </c>
      <c r="E43" s="374"/>
      <c r="F43" s="374"/>
      <c r="G43" s="374"/>
      <c r="H43" s="374"/>
      <c r="I43" s="378" t="s">
        <v>114</v>
      </c>
      <c r="J43" s="374"/>
      <c r="K43" s="374"/>
      <c r="L43" s="374"/>
      <c r="M43" s="374"/>
      <c r="N43" s="378" t="s">
        <v>114</v>
      </c>
      <c r="O43" s="378"/>
      <c r="P43" s="378"/>
    </row>
    <row r="44" spans="1:18" ht="69" customHeight="1" x14ac:dyDescent="0.2">
      <c r="A44" s="390">
        <v>19</v>
      </c>
      <c r="B44" s="412" t="s">
        <v>278</v>
      </c>
      <c r="C44" s="412" t="s">
        <v>114</v>
      </c>
      <c r="D44" s="412" t="s">
        <v>114</v>
      </c>
      <c r="E44" s="374"/>
      <c r="F44" s="378" t="s">
        <v>114</v>
      </c>
      <c r="G44" s="378" t="s">
        <v>114</v>
      </c>
      <c r="H44" s="374"/>
      <c r="I44" s="375"/>
      <c r="J44" s="374"/>
      <c r="K44" s="374"/>
      <c r="L44" s="374"/>
      <c r="M44" s="374"/>
      <c r="N44" s="378"/>
      <c r="O44" s="413" t="s">
        <v>114</v>
      </c>
      <c r="P44" s="413" t="s">
        <v>114</v>
      </c>
    </row>
    <row r="45" spans="1:18" ht="68.25" customHeight="1" x14ac:dyDescent="0.2">
      <c r="A45" s="390">
        <v>20</v>
      </c>
      <c r="B45" s="412" t="s">
        <v>280</v>
      </c>
      <c r="C45" s="412"/>
      <c r="D45" s="412"/>
      <c r="E45" s="377"/>
      <c r="F45" s="377"/>
      <c r="G45" s="374"/>
      <c r="H45" s="374"/>
      <c r="I45" s="375"/>
      <c r="J45" s="374"/>
      <c r="K45" s="382"/>
      <c r="L45" s="374"/>
      <c r="M45" s="374"/>
      <c r="N45" s="374"/>
      <c r="O45" s="374"/>
      <c r="P45" s="374"/>
    </row>
    <row r="46" spans="1:18" ht="71.25" customHeight="1" x14ac:dyDescent="0.2">
      <c r="A46" s="390">
        <v>21</v>
      </c>
      <c r="B46" s="412" t="s">
        <v>277</v>
      </c>
      <c r="C46" s="412" t="s">
        <v>114</v>
      </c>
      <c r="D46" s="412" t="s">
        <v>114</v>
      </c>
      <c r="E46" s="377"/>
      <c r="F46" s="377" t="s">
        <v>114</v>
      </c>
      <c r="G46" s="381" t="s">
        <v>114</v>
      </c>
      <c r="H46" s="378" t="s">
        <v>114</v>
      </c>
      <c r="I46" s="374"/>
      <c r="J46" s="374"/>
      <c r="K46" s="381" t="s">
        <v>114</v>
      </c>
      <c r="L46" s="374"/>
      <c r="M46" s="374"/>
      <c r="N46" s="378" t="s">
        <v>114</v>
      </c>
      <c r="O46" s="374"/>
      <c r="P46" s="374"/>
    </row>
    <row r="47" spans="1:18" ht="39.75" customHeight="1" x14ac:dyDescent="0.2">
      <c r="A47" s="579" t="s">
        <v>246</v>
      </c>
      <c r="B47" s="579"/>
      <c r="C47" s="579"/>
      <c r="D47" s="579"/>
      <c r="E47" s="579"/>
      <c r="F47" s="579"/>
      <c r="G47" s="579"/>
      <c r="H47" s="579"/>
      <c r="I47" s="579"/>
      <c r="J47" s="579"/>
      <c r="K47" s="579"/>
      <c r="L47" s="579"/>
      <c r="M47" s="579"/>
      <c r="N47" s="579"/>
      <c r="O47" s="579"/>
      <c r="P47" s="579"/>
    </row>
    <row r="48" spans="1:18" ht="71.25" customHeight="1" x14ac:dyDescent="0.2">
      <c r="A48" s="388">
        <v>1</v>
      </c>
      <c r="B48" s="406" t="s">
        <v>279</v>
      </c>
      <c r="C48" s="397">
        <v>2</v>
      </c>
      <c r="D48" s="399" t="s">
        <v>296</v>
      </c>
      <c r="E48" s="393"/>
      <c r="F48" s="389"/>
      <c r="G48" s="389"/>
      <c r="H48" s="378"/>
      <c r="I48" s="378"/>
      <c r="J48" s="389"/>
      <c r="K48" s="389"/>
      <c r="L48" s="378"/>
      <c r="M48" s="378"/>
      <c r="N48" s="378" t="s">
        <v>114</v>
      </c>
      <c r="O48" s="378"/>
      <c r="P48" s="389"/>
      <c r="R48" s="371"/>
    </row>
    <row r="49" spans="1:46" ht="24" hidden="1" customHeight="1" x14ac:dyDescent="0.2">
      <c r="B49" s="403" t="s">
        <v>295</v>
      </c>
      <c r="E49" s="361"/>
      <c r="F49" s="361"/>
      <c r="G49" s="361"/>
      <c r="H49" s="361"/>
      <c r="I49" s="361"/>
      <c r="J49" s="361"/>
      <c r="K49" s="361"/>
      <c r="L49" s="361"/>
      <c r="M49" s="361"/>
      <c r="N49" s="361"/>
      <c r="O49" s="361"/>
      <c r="P49" s="361"/>
    </row>
    <row r="50" spans="1:46" s="371" customFormat="1" ht="30" hidden="1" x14ac:dyDescent="0.25">
      <c r="B50" s="384"/>
      <c r="E50" s="371">
        <v>9</v>
      </c>
      <c r="F50" s="371">
        <v>5</v>
      </c>
      <c r="G50" s="371">
        <v>3</v>
      </c>
      <c r="H50" s="371">
        <v>4</v>
      </c>
      <c r="I50" s="371">
        <v>3</v>
      </c>
      <c r="J50" s="371">
        <v>1</v>
      </c>
      <c r="K50" s="371">
        <v>6</v>
      </c>
      <c r="L50" s="371">
        <v>2</v>
      </c>
      <c r="M50" s="371">
        <v>2</v>
      </c>
      <c r="N50" s="371">
        <v>6</v>
      </c>
      <c r="O50" s="371">
        <v>3</v>
      </c>
      <c r="P50" s="371">
        <v>3</v>
      </c>
      <c r="Q50" s="404" t="s">
        <v>297</v>
      </c>
      <c r="R50" s="362"/>
      <c r="S50" s="362"/>
      <c r="T50" s="362"/>
      <c r="U50" s="362"/>
      <c r="V50" s="362"/>
      <c r="W50" s="362"/>
      <c r="X50" s="362"/>
      <c r="Y50" s="362"/>
      <c r="Z50" s="362"/>
      <c r="AA50" s="362"/>
      <c r="AB50" s="362"/>
      <c r="AC50" s="362"/>
      <c r="AD50" s="362"/>
      <c r="AE50" s="362"/>
      <c r="AF50" s="362"/>
      <c r="AG50" s="362"/>
      <c r="AH50" s="362"/>
      <c r="AI50" s="362"/>
      <c r="AJ50" s="362"/>
      <c r="AK50" s="402"/>
    </row>
    <row r="51" spans="1:46" ht="15" hidden="1" x14ac:dyDescent="0.25">
      <c r="B51" s="364"/>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row>
    <row r="52" spans="1:46" ht="15" hidden="1" x14ac:dyDescent="0.25">
      <c r="B52" s="365"/>
      <c r="H52" s="360">
        <f>166-95</f>
        <v>71</v>
      </c>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row>
    <row r="53" spans="1:46" ht="61.5" customHeight="1" x14ac:dyDescent="0.2">
      <c r="A53" s="577" t="s">
        <v>306</v>
      </c>
      <c r="B53" s="578"/>
      <c r="C53" s="578"/>
      <c r="D53" s="578"/>
      <c r="E53" s="578"/>
      <c r="F53" s="578"/>
      <c r="G53" s="578"/>
      <c r="H53" s="578"/>
      <c r="I53" s="578"/>
      <c r="J53" s="578"/>
      <c r="K53" s="578"/>
      <c r="L53" s="578"/>
      <c r="M53" s="578"/>
      <c r="N53" s="578"/>
      <c r="O53" s="578"/>
      <c r="P53" s="578"/>
      <c r="Q53" s="368"/>
      <c r="R53" s="368"/>
      <c r="S53" s="368"/>
      <c r="T53" s="368"/>
      <c r="U53" s="369"/>
      <c r="V53" s="369"/>
      <c r="W53" s="369"/>
      <c r="X53" s="369"/>
      <c r="Y53" s="369"/>
      <c r="Z53" s="369"/>
      <c r="AA53" s="369"/>
      <c r="AB53" s="369"/>
      <c r="AC53" s="369"/>
      <c r="AD53" s="369"/>
      <c r="AE53" s="369"/>
      <c r="AF53" s="369"/>
      <c r="AG53" s="368"/>
      <c r="AH53" s="368"/>
      <c r="AI53" s="370"/>
      <c r="AJ53" s="363"/>
      <c r="AK53" s="361"/>
    </row>
    <row r="54" spans="1:46" x14ac:dyDescent="0.2">
      <c r="A54" s="578"/>
      <c r="B54" s="578"/>
      <c r="C54" s="578"/>
      <c r="D54" s="578"/>
      <c r="E54" s="578"/>
      <c r="F54" s="578"/>
      <c r="G54" s="578"/>
      <c r="H54" s="578"/>
      <c r="I54" s="578"/>
      <c r="J54" s="578"/>
      <c r="K54" s="578"/>
      <c r="L54" s="578"/>
      <c r="M54" s="578"/>
      <c r="N54" s="578"/>
      <c r="O54" s="578"/>
      <c r="P54" s="578"/>
      <c r="Q54" s="361"/>
      <c r="R54" s="361"/>
      <c r="S54" s="361"/>
      <c r="T54" s="361"/>
      <c r="U54" s="361"/>
      <c r="V54" s="361"/>
      <c r="W54" s="361"/>
      <c r="X54" s="361"/>
      <c r="Y54" s="361"/>
      <c r="Z54" s="361"/>
      <c r="AA54" s="361"/>
      <c r="AB54" s="361"/>
      <c r="AC54" s="361"/>
      <c r="AD54" s="361"/>
      <c r="AE54" s="361"/>
      <c r="AF54" s="361"/>
      <c r="AG54" s="361"/>
      <c r="AH54" s="361"/>
      <c r="AI54" s="361"/>
      <c r="AJ54" s="361"/>
      <c r="AK54" s="361"/>
    </row>
    <row r="55" spans="1:46" ht="15" x14ac:dyDescent="0.25">
      <c r="A55" s="383"/>
      <c r="B55" s="384"/>
      <c r="C55" s="383"/>
      <c r="D55" s="383"/>
      <c r="E55" s="367"/>
      <c r="F55" s="367"/>
      <c r="G55" s="367"/>
      <c r="H55" s="367"/>
      <c r="I55" s="367"/>
      <c r="J55" s="367"/>
      <c r="K55" s="367"/>
      <c r="L55" s="367"/>
      <c r="M55" s="367"/>
      <c r="N55" s="367"/>
      <c r="O55" s="367"/>
    </row>
    <row r="56" spans="1:46" ht="15" x14ac:dyDescent="0.25">
      <c r="A56" s="383"/>
      <c r="B56" s="384"/>
      <c r="C56" s="383"/>
      <c r="D56" s="383"/>
      <c r="E56" s="367"/>
      <c r="F56" s="367"/>
      <c r="G56" s="367"/>
      <c r="H56" s="367"/>
      <c r="I56" s="367"/>
      <c r="J56" s="367"/>
      <c r="K56" s="367"/>
      <c r="L56" s="367"/>
      <c r="M56" s="367"/>
      <c r="N56" s="367"/>
      <c r="O56" s="367"/>
    </row>
    <row r="57" spans="1:46" ht="15" x14ac:dyDescent="0.25">
      <c r="A57" s="383"/>
      <c r="B57" s="384"/>
      <c r="C57" s="383"/>
      <c r="D57" s="383"/>
      <c r="E57" s="367"/>
      <c r="F57" s="367"/>
      <c r="G57" s="367"/>
      <c r="H57" s="367"/>
      <c r="I57" s="367"/>
      <c r="J57" s="367"/>
      <c r="K57" s="367"/>
      <c r="L57" s="367"/>
      <c r="M57" s="367"/>
      <c r="N57" s="367"/>
      <c r="O57" s="367"/>
    </row>
    <row r="58" spans="1:46" ht="15" x14ac:dyDescent="0.25">
      <c r="A58" s="383"/>
      <c r="B58" s="384"/>
      <c r="C58" s="383"/>
      <c r="D58" s="383"/>
      <c r="E58" s="367"/>
      <c r="F58" s="367"/>
      <c r="G58" s="367"/>
      <c r="H58" s="367"/>
      <c r="I58" s="367"/>
      <c r="J58" s="367"/>
      <c r="K58" s="367"/>
      <c r="L58" s="367"/>
      <c r="M58" s="367"/>
      <c r="N58" s="367"/>
      <c r="O58" s="367"/>
    </row>
    <row r="59" spans="1:46" x14ac:dyDescent="0.2">
      <c r="A59" s="383"/>
      <c r="B59" s="383"/>
      <c r="C59" s="383"/>
      <c r="D59" s="383"/>
      <c r="E59" s="367"/>
      <c r="F59" s="367"/>
      <c r="G59" s="367"/>
      <c r="H59" s="367"/>
      <c r="I59" s="367"/>
      <c r="J59" s="367"/>
      <c r="K59" s="367"/>
      <c r="L59" s="367"/>
      <c r="M59" s="367"/>
      <c r="N59" s="367"/>
      <c r="O59" s="367"/>
    </row>
    <row r="60" spans="1:46" x14ac:dyDescent="0.2">
      <c r="A60" s="383"/>
      <c r="B60" s="383"/>
      <c r="C60" s="383"/>
      <c r="D60" s="383"/>
      <c r="E60" s="367"/>
      <c r="F60" s="367"/>
      <c r="G60" s="367"/>
      <c r="H60" s="367"/>
      <c r="I60" s="367"/>
      <c r="J60" s="367"/>
      <c r="K60" s="367"/>
      <c r="L60" s="367"/>
      <c r="M60" s="367"/>
      <c r="N60" s="367"/>
      <c r="O60" s="367"/>
    </row>
    <row r="61" spans="1:46" x14ac:dyDescent="0.2">
      <c r="A61" s="383"/>
      <c r="B61" s="383"/>
      <c r="C61" s="383"/>
      <c r="D61" s="383"/>
      <c r="E61" s="367"/>
      <c r="F61" s="367"/>
      <c r="G61" s="367"/>
      <c r="H61" s="367"/>
      <c r="I61" s="367"/>
      <c r="J61" s="367"/>
      <c r="K61" s="367"/>
      <c r="L61" s="367"/>
      <c r="M61" s="367"/>
      <c r="N61" s="367"/>
      <c r="O61" s="367"/>
    </row>
    <row r="62" spans="1:46" x14ac:dyDescent="0.2">
      <c r="A62" s="383"/>
      <c r="B62" s="383"/>
      <c r="C62" s="383"/>
      <c r="D62" s="383"/>
      <c r="E62" s="367"/>
      <c r="F62" s="367"/>
      <c r="G62" s="367"/>
      <c r="H62" s="367"/>
      <c r="I62" s="367"/>
      <c r="J62" s="367"/>
      <c r="K62" s="367"/>
      <c r="L62" s="367"/>
      <c r="M62" s="367"/>
      <c r="N62" s="367"/>
      <c r="O62" s="367"/>
    </row>
    <row r="63" spans="1:46" x14ac:dyDescent="0.2">
      <c r="A63" s="383"/>
      <c r="B63" s="383"/>
      <c r="C63" s="383"/>
      <c r="D63" s="383"/>
      <c r="E63" s="367"/>
      <c r="F63" s="367"/>
      <c r="G63" s="367"/>
      <c r="H63" s="367"/>
      <c r="I63" s="367"/>
      <c r="J63" s="367"/>
      <c r="K63" s="367"/>
      <c r="L63" s="367"/>
      <c r="M63" s="367"/>
      <c r="N63" s="367"/>
      <c r="O63" s="367"/>
    </row>
    <row r="64" spans="1:46" x14ac:dyDescent="0.2">
      <c r="A64" s="383"/>
      <c r="B64" s="383"/>
      <c r="C64" s="383"/>
      <c r="D64" s="383"/>
      <c r="E64" s="367"/>
      <c r="F64" s="367"/>
      <c r="G64" s="367"/>
      <c r="H64" s="367"/>
      <c r="I64" s="367"/>
      <c r="J64" s="367"/>
      <c r="K64" s="367"/>
      <c r="L64" s="367"/>
      <c r="M64" s="367"/>
      <c r="N64" s="367"/>
      <c r="O64" s="367"/>
    </row>
    <row r="65" spans="1:15" x14ac:dyDescent="0.2">
      <c r="A65" s="383"/>
      <c r="B65" s="383"/>
      <c r="C65" s="383"/>
      <c r="D65" s="383"/>
      <c r="E65" s="367"/>
      <c r="F65" s="367"/>
      <c r="G65" s="367"/>
      <c r="H65" s="367"/>
      <c r="I65" s="367"/>
      <c r="J65" s="367"/>
      <c r="K65" s="367"/>
      <c r="L65" s="367"/>
      <c r="M65" s="367"/>
      <c r="N65" s="367"/>
      <c r="O65" s="367"/>
    </row>
    <row r="66" spans="1:15" x14ac:dyDescent="0.2">
      <c r="A66" s="383"/>
      <c r="B66" s="383"/>
      <c r="C66" s="383"/>
      <c r="D66" s="383"/>
      <c r="E66" s="367"/>
      <c r="F66" s="367"/>
      <c r="G66" s="367"/>
      <c r="H66" s="367"/>
      <c r="I66" s="367"/>
      <c r="J66" s="367"/>
      <c r="K66" s="367"/>
      <c r="L66" s="367"/>
      <c r="M66" s="367"/>
      <c r="N66" s="367"/>
      <c r="O66" s="367"/>
    </row>
    <row r="67" spans="1:15" x14ac:dyDescent="0.2">
      <c r="A67" s="383"/>
      <c r="B67" s="383"/>
      <c r="C67" s="383"/>
      <c r="D67" s="383"/>
      <c r="E67" s="367"/>
      <c r="F67" s="367"/>
      <c r="G67" s="367"/>
      <c r="H67" s="367"/>
      <c r="I67" s="367"/>
      <c r="J67" s="367"/>
      <c r="K67" s="367"/>
      <c r="L67" s="367"/>
      <c r="M67" s="367"/>
      <c r="N67" s="367"/>
      <c r="O67" s="367"/>
    </row>
    <row r="68" spans="1:15" x14ac:dyDescent="0.2">
      <c r="A68" s="383"/>
      <c r="B68" s="383"/>
      <c r="C68" s="383"/>
      <c r="D68" s="383"/>
      <c r="E68" s="367"/>
      <c r="F68" s="367"/>
      <c r="G68" s="367"/>
      <c r="H68" s="367"/>
      <c r="I68" s="367"/>
      <c r="J68" s="367"/>
      <c r="K68" s="367"/>
      <c r="L68" s="367"/>
      <c r="M68" s="367"/>
      <c r="N68" s="367"/>
      <c r="O68" s="367"/>
    </row>
    <row r="69" spans="1:15" x14ac:dyDescent="0.2">
      <c r="A69" s="383"/>
      <c r="B69" s="383"/>
      <c r="C69" s="383"/>
      <c r="D69" s="383"/>
      <c r="E69" s="367"/>
      <c r="F69" s="367"/>
      <c r="G69" s="367"/>
      <c r="H69" s="367"/>
      <c r="I69" s="367"/>
      <c r="J69" s="367"/>
      <c r="K69" s="367"/>
      <c r="L69" s="367"/>
      <c r="M69" s="367"/>
      <c r="N69" s="367"/>
      <c r="O69" s="367"/>
    </row>
    <row r="70" spans="1:15" x14ac:dyDescent="0.2">
      <c r="A70" s="367"/>
      <c r="B70" s="367"/>
      <c r="C70" s="367"/>
      <c r="D70" s="367"/>
      <c r="E70" s="367"/>
      <c r="F70" s="367"/>
      <c r="G70" s="367"/>
      <c r="H70" s="367"/>
      <c r="I70" s="367"/>
      <c r="J70" s="367"/>
      <c r="K70" s="367"/>
      <c r="L70" s="367"/>
      <c r="M70" s="367"/>
      <c r="N70" s="367"/>
      <c r="O70" s="367"/>
    </row>
  </sheetData>
  <mergeCells count="40">
    <mergeCell ref="L6:L7"/>
    <mergeCell ref="A6:A7"/>
    <mergeCell ref="B6:B7"/>
    <mergeCell ref="G6:G7"/>
    <mergeCell ref="H6:H7"/>
    <mergeCell ref="I6:I7"/>
    <mergeCell ref="J6:J7"/>
    <mergeCell ref="K6:K7"/>
    <mergeCell ref="A8:P8"/>
    <mergeCell ref="A53:P54"/>
    <mergeCell ref="A14:P14"/>
    <mergeCell ref="A17:P17"/>
    <mergeCell ref="A25:P25"/>
    <mergeCell ref="A47:P47"/>
    <mergeCell ref="A11:P11"/>
    <mergeCell ref="N6:N7"/>
    <mergeCell ref="O6:O7"/>
    <mergeCell ref="A4:B4"/>
    <mergeCell ref="C4:I4"/>
    <mergeCell ref="J4:L4"/>
    <mergeCell ref="M4:P4"/>
    <mergeCell ref="A5:B5"/>
    <mergeCell ref="C5:I5"/>
    <mergeCell ref="J5:L5"/>
    <mergeCell ref="M5:P5"/>
    <mergeCell ref="C6:C7"/>
    <mergeCell ref="D6:D7"/>
    <mergeCell ref="E6:E7"/>
    <mergeCell ref="F6:F7"/>
    <mergeCell ref="M6:M7"/>
    <mergeCell ref="P6:P7"/>
    <mergeCell ref="A3:B3"/>
    <mergeCell ref="C3:I3"/>
    <mergeCell ref="J3:L3"/>
    <mergeCell ref="M3:P3"/>
    <mergeCell ref="A1:P1"/>
    <mergeCell ref="A2:B2"/>
    <mergeCell ref="E2:I2"/>
    <mergeCell ref="J2:L2"/>
    <mergeCell ref="M2:P2"/>
  </mergeCells>
  <pageMargins left="0.23622047244094491" right="0.23622047244094491" top="0.74803149606299213" bottom="0.74803149606299213" header="0.31496062992125984" footer="0.31496062992125984"/>
  <pageSetup paperSize="147"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topLeftCell="A12" zoomScale="62" zoomScaleNormal="62" workbookViewId="0">
      <selection activeCell="R55" sqref="R55"/>
    </sheetView>
  </sheetViews>
  <sheetFormatPr baseColWidth="10" defaultColWidth="9.140625" defaultRowHeight="15" x14ac:dyDescent="0.25"/>
  <cols>
    <col min="1" max="1" width="97.85546875" customWidth="1"/>
    <col min="2" max="2" width="3.28515625" hidden="1" customWidth="1"/>
    <col min="3" max="3" width="2.85546875" hidden="1" customWidth="1"/>
    <col min="4" max="4" width="3.28515625" hidden="1" customWidth="1"/>
    <col min="5" max="5" width="2.85546875" hidden="1" customWidth="1"/>
    <col min="6" max="6" width="14.85546875" hidden="1" customWidth="1"/>
    <col min="7" max="7" width="19.140625" hidden="1" customWidth="1"/>
    <col min="8" max="8" width="17.7109375" customWidth="1"/>
    <col min="9" max="9" width="18.42578125" customWidth="1"/>
    <col min="10" max="10" width="7.85546875" customWidth="1"/>
    <col min="11" max="11" width="10.7109375" customWidth="1"/>
    <col min="12" max="12" width="8.5703125" customWidth="1"/>
    <col min="13" max="13" width="8.42578125" customWidth="1"/>
    <col min="14" max="14" width="9.42578125" customWidth="1"/>
    <col min="15" max="15" width="7.85546875" customWidth="1"/>
    <col min="16" max="16" width="7.42578125" customWidth="1"/>
    <col min="17" max="17" width="9.5703125" customWidth="1"/>
    <col min="18" max="18" width="14.5703125" customWidth="1"/>
    <col min="19" max="19" width="11" customWidth="1"/>
    <col min="20" max="20" width="14" customWidth="1"/>
    <col min="21" max="21" width="14.85546875" customWidth="1"/>
    <col min="22" max="22" width="24.42578125" hidden="1" customWidth="1"/>
    <col min="23" max="23" width="15.28515625" hidden="1" customWidth="1"/>
    <col min="24" max="24" width="103" style="44" hidden="1" customWidth="1"/>
    <col min="25" max="25" width="103" hidden="1" customWidth="1"/>
    <col min="26" max="26" width="0.140625" customWidth="1"/>
    <col min="27" max="27" width="103" customWidth="1"/>
  </cols>
  <sheetData>
    <row r="1" spans="1:29" ht="24.95" hidden="1" customHeight="1" x14ac:dyDescent="0.25">
      <c r="A1" s="596" t="s">
        <v>0</v>
      </c>
      <c r="B1" s="597"/>
      <c r="C1" s="597"/>
      <c r="D1" s="597"/>
      <c r="E1" s="597"/>
      <c r="F1" s="597"/>
      <c r="G1" s="597"/>
      <c r="H1" s="597"/>
      <c r="I1" s="597"/>
      <c r="J1" s="597"/>
      <c r="K1" s="597"/>
      <c r="L1" s="597"/>
      <c r="M1" s="597"/>
      <c r="N1" s="597"/>
      <c r="O1" s="597"/>
      <c r="P1" s="597"/>
      <c r="Q1" s="597"/>
      <c r="R1" s="597"/>
      <c r="S1" s="597"/>
      <c r="T1" s="597"/>
      <c r="U1" s="598"/>
      <c r="V1" s="88"/>
      <c r="W1" s="88"/>
      <c r="X1" s="88"/>
      <c r="Y1" s="88"/>
    </row>
    <row r="2" spans="1:29" ht="28.35" hidden="1" customHeight="1" x14ac:dyDescent="0.25">
      <c r="A2" s="467" t="s">
        <v>1</v>
      </c>
      <c r="B2" s="467"/>
      <c r="C2" s="599" t="s">
        <v>194</v>
      </c>
      <c r="D2" s="599"/>
      <c r="E2" s="599"/>
      <c r="F2" s="599"/>
      <c r="G2" s="599"/>
      <c r="H2" s="599"/>
      <c r="I2" s="599"/>
      <c r="J2" s="599"/>
      <c r="K2" s="599"/>
      <c r="L2" s="599"/>
      <c r="M2" s="599"/>
      <c r="N2" s="599"/>
      <c r="O2" s="599"/>
      <c r="P2" s="599"/>
      <c r="Q2" s="599"/>
      <c r="R2" s="599"/>
      <c r="S2" s="599"/>
      <c r="T2" s="599"/>
      <c r="U2" s="599"/>
      <c r="V2" s="599"/>
      <c r="W2" s="599"/>
      <c r="X2" s="41" t="s">
        <v>197</v>
      </c>
      <c r="Y2" s="90">
        <v>2016</v>
      </c>
      <c r="Z2" s="1"/>
    </row>
    <row r="3" spans="1:29" ht="32.85" hidden="1" customHeight="1" x14ac:dyDescent="0.3">
      <c r="A3" s="478" t="s">
        <v>3</v>
      </c>
      <c r="B3" s="478"/>
      <c r="C3" s="600" t="s">
        <v>42</v>
      </c>
      <c r="D3" s="600"/>
      <c r="E3" s="600"/>
      <c r="F3" s="600"/>
      <c r="G3" s="600"/>
      <c r="H3" s="600"/>
      <c r="I3" s="600"/>
      <c r="J3" s="600"/>
      <c r="K3" s="600"/>
      <c r="L3" s="600"/>
      <c r="M3" s="600"/>
      <c r="N3" s="600"/>
      <c r="O3" s="600"/>
      <c r="P3" s="600"/>
      <c r="Q3" s="600"/>
      <c r="R3" s="600"/>
      <c r="S3" s="600"/>
      <c r="T3" s="600"/>
      <c r="U3" s="600"/>
      <c r="V3" s="600"/>
      <c r="W3" s="600"/>
      <c r="X3" s="41" t="s">
        <v>4</v>
      </c>
      <c r="Y3" s="2" t="s">
        <v>43</v>
      </c>
      <c r="Z3" s="2"/>
    </row>
    <row r="4" spans="1:29" ht="42.75" hidden="1" customHeight="1" x14ac:dyDescent="0.25">
      <c r="A4" s="467" t="s">
        <v>5</v>
      </c>
      <c r="B4" s="467"/>
      <c r="C4" s="468" t="s">
        <v>44</v>
      </c>
      <c r="D4" s="468"/>
      <c r="E4" s="468"/>
      <c r="F4" s="468"/>
      <c r="G4" s="468"/>
      <c r="H4" s="468"/>
      <c r="I4" s="468"/>
      <c r="J4" s="468"/>
      <c r="K4" s="468"/>
      <c r="L4" s="468"/>
      <c r="M4" s="468"/>
      <c r="N4" s="468"/>
      <c r="O4" s="468"/>
      <c r="P4" s="468"/>
      <c r="Q4" s="468"/>
      <c r="R4" s="468"/>
      <c r="S4" s="468"/>
      <c r="T4" s="468"/>
      <c r="U4" s="468"/>
      <c r="V4" s="468"/>
      <c r="W4" s="468"/>
      <c r="X4" s="468"/>
      <c r="Y4" s="468"/>
    </row>
    <row r="5" spans="1:29" ht="39.75" hidden="1" customHeight="1" x14ac:dyDescent="0.25">
      <c r="A5" s="467" t="s">
        <v>6</v>
      </c>
      <c r="B5" s="467"/>
      <c r="C5" s="468" t="s">
        <v>45</v>
      </c>
      <c r="D5" s="468"/>
      <c r="E5" s="468"/>
      <c r="F5" s="468"/>
      <c r="G5" s="468"/>
      <c r="H5" s="468"/>
      <c r="I5" s="468"/>
      <c r="J5" s="468"/>
      <c r="K5" s="468"/>
      <c r="L5" s="468"/>
      <c r="M5" s="468"/>
      <c r="N5" s="468"/>
      <c r="O5" s="468"/>
      <c r="P5" s="468"/>
      <c r="Q5" s="468"/>
      <c r="R5" s="468"/>
      <c r="S5" s="468"/>
      <c r="T5" s="468"/>
      <c r="U5" s="468"/>
      <c r="V5" s="468"/>
      <c r="W5" s="468"/>
      <c r="X5" s="468"/>
      <c r="Y5" s="468"/>
    </row>
    <row r="6" spans="1:29" ht="28.35" hidden="1" customHeight="1" x14ac:dyDescent="0.25">
      <c r="A6" s="467" t="s">
        <v>7</v>
      </c>
      <c r="B6" s="467"/>
      <c r="C6" s="470" t="s">
        <v>46</v>
      </c>
      <c r="D6" s="471"/>
      <c r="E6" s="471"/>
      <c r="F6" s="471"/>
      <c r="G6" s="471"/>
      <c r="H6" s="471"/>
      <c r="I6" s="471"/>
      <c r="J6" s="471"/>
      <c r="K6" s="471"/>
      <c r="L6" s="471"/>
      <c r="M6" s="471"/>
      <c r="N6" s="471"/>
      <c r="O6" s="471"/>
      <c r="P6" s="471"/>
      <c r="Q6" s="471"/>
      <c r="R6" s="471"/>
      <c r="S6" s="471"/>
      <c r="T6" s="471"/>
      <c r="U6" s="471"/>
      <c r="V6" s="471"/>
      <c r="W6" s="471"/>
      <c r="X6" s="471"/>
      <c r="Y6" s="471"/>
    </row>
    <row r="7" spans="1:29" ht="96" hidden="1" customHeight="1" x14ac:dyDescent="0.25">
      <c r="A7" s="468" t="s">
        <v>47</v>
      </c>
      <c r="B7" s="446"/>
      <c r="C7" s="446"/>
      <c r="D7" s="446"/>
      <c r="E7" s="446"/>
      <c r="F7" s="446"/>
      <c r="G7" s="446"/>
      <c r="H7" s="446"/>
      <c r="I7" s="446"/>
      <c r="J7" s="446"/>
      <c r="K7" s="446"/>
      <c r="L7" s="446"/>
      <c r="M7" s="446"/>
      <c r="N7" s="446"/>
      <c r="O7" s="446"/>
      <c r="P7" s="446"/>
      <c r="Q7" s="446"/>
      <c r="R7" s="446"/>
      <c r="S7" s="446"/>
      <c r="T7" s="446"/>
      <c r="U7" s="446"/>
      <c r="V7" s="446"/>
      <c r="W7" s="446"/>
      <c r="X7" s="446"/>
      <c r="Y7" s="446"/>
    </row>
    <row r="8" spans="1:29" ht="42.2" hidden="1" customHeight="1" x14ac:dyDescent="0.25">
      <c r="A8" s="449" t="s">
        <v>8</v>
      </c>
      <c r="B8" s="449" t="s">
        <v>9</v>
      </c>
      <c r="C8" s="449"/>
      <c r="D8" s="449"/>
      <c r="E8" s="449"/>
      <c r="F8" s="449"/>
      <c r="G8" s="95" t="s">
        <v>10</v>
      </c>
      <c r="H8" s="95" t="s">
        <v>11</v>
      </c>
      <c r="I8" s="449" t="s">
        <v>12</v>
      </c>
      <c r="J8" s="449"/>
      <c r="K8" s="449"/>
      <c r="L8" s="449"/>
      <c r="M8" s="449"/>
      <c r="N8" s="449"/>
      <c r="O8" s="449"/>
      <c r="P8" s="449"/>
      <c r="Q8" s="449"/>
      <c r="R8" s="449"/>
      <c r="S8" s="449"/>
      <c r="T8" s="449"/>
      <c r="U8" s="449"/>
      <c r="V8" s="449"/>
      <c r="W8" s="95" t="s">
        <v>13</v>
      </c>
      <c r="X8" s="42" t="s">
        <v>14</v>
      </c>
      <c r="Y8" s="3" t="s">
        <v>15</v>
      </c>
      <c r="Z8" s="3"/>
    </row>
    <row r="9" spans="1:29" ht="15" hidden="1" customHeight="1" x14ac:dyDescent="0.25">
      <c r="A9" s="449"/>
      <c r="B9" s="487"/>
      <c r="C9" s="487"/>
      <c r="D9" s="487"/>
      <c r="E9" s="487"/>
      <c r="F9" s="487"/>
      <c r="G9" s="96">
        <v>4</v>
      </c>
      <c r="H9" s="4">
        <v>1</v>
      </c>
      <c r="I9" s="595">
        <v>2</v>
      </c>
      <c r="J9" s="595"/>
      <c r="K9" s="595"/>
      <c r="L9" s="595"/>
      <c r="M9" s="595"/>
      <c r="N9" s="595"/>
      <c r="O9" s="595"/>
      <c r="P9" s="595"/>
      <c r="Q9" s="595"/>
      <c r="R9" s="595"/>
      <c r="S9" s="595"/>
      <c r="T9" s="595"/>
      <c r="U9" s="595"/>
      <c r="V9" s="595"/>
      <c r="W9" s="595"/>
      <c r="X9" s="43">
        <v>1</v>
      </c>
      <c r="Y9" s="97"/>
      <c r="Z9" s="97"/>
      <c r="AB9" s="28"/>
    </row>
    <row r="10" spans="1:29" ht="15" hidden="1" customHeight="1" x14ac:dyDescent="0.25">
      <c r="A10" s="449" t="s">
        <v>16</v>
      </c>
      <c r="B10" s="449"/>
      <c r="C10" s="449"/>
      <c r="D10" s="449"/>
      <c r="E10" s="449"/>
      <c r="F10" s="449"/>
      <c r="G10" s="449"/>
      <c r="H10" s="449" t="s">
        <v>17</v>
      </c>
      <c r="I10" s="449"/>
      <c r="J10" s="449"/>
      <c r="K10" s="449"/>
      <c r="L10" s="449"/>
      <c r="M10" s="449"/>
      <c r="N10" s="449"/>
      <c r="O10" s="449"/>
      <c r="P10" s="449"/>
      <c r="Q10" s="449"/>
      <c r="R10" s="449"/>
      <c r="S10" s="449"/>
      <c r="T10" s="449"/>
      <c r="U10" s="449"/>
      <c r="V10" s="449"/>
      <c r="W10" s="449"/>
      <c r="X10" s="449"/>
      <c r="Y10" s="449"/>
      <c r="AB10" s="28"/>
    </row>
    <row r="11" spans="1:29" ht="28.9" hidden="1" customHeight="1" x14ac:dyDescent="0.25">
      <c r="A11" s="607" t="s">
        <v>18</v>
      </c>
      <c r="B11" s="462"/>
      <c r="C11" s="462"/>
      <c r="D11" s="462"/>
      <c r="E11" s="462"/>
      <c r="F11" s="462"/>
      <c r="G11" s="462"/>
      <c r="H11" s="608" t="s">
        <v>48</v>
      </c>
      <c r="I11" s="608"/>
      <c r="J11" s="608"/>
      <c r="K11" s="608"/>
      <c r="L11" s="608"/>
      <c r="M11" s="608"/>
      <c r="N11" s="608"/>
      <c r="O11" s="608"/>
      <c r="P11" s="608"/>
      <c r="Q11" s="608"/>
      <c r="R11" s="608"/>
      <c r="S11" s="608"/>
      <c r="T11" s="608"/>
      <c r="U11" s="608"/>
      <c r="V11" s="463"/>
      <c r="W11" s="463"/>
      <c r="X11" s="463"/>
      <c r="Y11" s="463"/>
      <c r="AC11" s="28"/>
    </row>
    <row r="12" spans="1:29" ht="23.25" customHeight="1" thickBot="1" x14ac:dyDescent="0.3">
      <c r="A12" s="585" t="s">
        <v>19</v>
      </c>
      <c r="B12" s="587" t="s">
        <v>20</v>
      </c>
      <c r="C12" s="588"/>
      <c r="D12" s="588"/>
      <c r="E12" s="588"/>
      <c r="F12" s="588" t="s">
        <v>21</v>
      </c>
      <c r="G12" s="590" t="s">
        <v>22</v>
      </c>
      <c r="H12" s="592" t="s">
        <v>23</v>
      </c>
      <c r="I12" s="593"/>
      <c r="J12" s="593"/>
      <c r="K12" s="593"/>
      <c r="L12" s="593"/>
      <c r="M12" s="593"/>
      <c r="N12" s="593"/>
      <c r="O12" s="593"/>
      <c r="P12" s="593"/>
      <c r="Q12" s="593"/>
      <c r="R12" s="593"/>
      <c r="S12" s="593"/>
      <c r="T12" s="593"/>
      <c r="U12" s="594"/>
      <c r="V12" s="601" t="s">
        <v>24</v>
      </c>
      <c r="W12" s="107" t="s">
        <v>25</v>
      </c>
      <c r="X12" s="603" t="s">
        <v>202</v>
      </c>
      <c r="Y12" s="603" t="s">
        <v>206</v>
      </c>
      <c r="Z12" s="605"/>
    </row>
    <row r="13" spans="1:29" ht="39" customHeight="1" thickBot="1" x14ac:dyDescent="0.3">
      <c r="A13" s="586"/>
      <c r="B13" s="164" t="s">
        <v>28</v>
      </c>
      <c r="C13" s="150" t="s">
        <v>29</v>
      </c>
      <c r="D13" s="151" t="s">
        <v>30</v>
      </c>
      <c r="E13" s="152" t="s">
        <v>31</v>
      </c>
      <c r="F13" s="589"/>
      <c r="G13" s="591"/>
      <c r="H13" s="161" t="s">
        <v>32</v>
      </c>
      <c r="I13" s="162" t="s">
        <v>33</v>
      </c>
      <c r="J13" s="162" t="s">
        <v>133</v>
      </c>
      <c r="K13" s="162" t="s">
        <v>146</v>
      </c>
      <c r="L13" s="162" t="s">
        <v>135</v>
      </c>
      <c r="M13" s="162" t="s">
        <v>147</v>
      </c>
      <c r="N13" s="162" t="s">
        <v>137</v>
      </c>
      <c r="O13" s="162" t="s">
        <v>138</v>
      </c>
      <c r="P13" s="162" t="s">
        <v>139</v>
      </c>
      <c r="Q13" s="162" t="s">
        <v>140</v>
      </c>
      <c r="R13" s="162" t="s">
        <v>141</v>
      </c>
      <c r="S13" s="162" t="s">
        <v>142</v>
      </c>
      <c r="T13" s="162" t="s">
        <v>143</v>
      </c>
      <c r="U13" s="163" t="s">
        <v>144</v>
      </c>
      <c r="V13" s="602"/>
      <c r="W13" s="106" t="s">
        <v>34</v>
      </c>
      <c r="X13" s="604"/>
      <c r="Y13" s="604"/>
      <c r="Z13" s="606"/>
    </row>
    <row r="14" spans="1:29" ht="25.5" customHeight="1" thickBot="1" x14ac:dyDescent="0.3">
      <c r="A14" s="166" t="s">
        <v>35</v>
      </c>
      <c r="B14" s="170"/>
      <c r="C14" s="170"/>
      <c r="D14" s="170"/>
      <c r="E14" s="170"/>
      <c r="F14" s="170"/>
      <c r="G14" s="170"/>
      <c r="H14" s="170"/>
      <c r="I14" s="170"/>
      <c r="J14" s="170"/>
      <c r="K14" s="170"/>
      <c r="L14" s="170"/>
      <c r="M14" s="170"/>
      <c r="N14" s="170"/>
      <c r="O14" s="170"/>
      <c r="P14" s="170"/>
      <c r="Q14" s="170"/>
      <c r="R14" s="170"/>
      <c r="S14" s="170"/>
      <c r="T14" s="170"/>
      <c r="U14" s="170"/>
      <c r="V14" s="99"/>
      <c r="W14" s="99"/>
      <c r="X14" s="99"/>
      <c r="Y14" s="99"/>
      <c r="Z14" s="89"/>
    </row>
    <row r="15" spans="1:29" ht="58.5" customHeight="1" x14ac:dyDescent="0.3">
      <c r="A15" s="265" t="s">
        <v>229</v>
      </c>
      <c r="B15" s="267"/>
      <c r="C15" s="267"/>
      <c r="D15" s="267"/>
      <c r="E15" s="267" t="s">
        <v>114</v>
      </c>
      <c r="F15" s="267" t="s">
        <v>115</v>
      </c>
      <c r="G15" s="267"/>
      <c r="H15" s="329">
        <v>42401</v>
      </c>
      <c r="I15" s="329">
        <v>42415</v>
      </c>
      <c r="J15" s="176"/>
      <c r="K15" s="175" t="s">
        <v>114</v>
      </c>
      <c r="L15" s="176"/>
      <c r="M15" s="176"/>
      <c r="N15" s="176"/>
      <c r="O15" s="176"/>
      <c r="P15" s="176"/>
      <c r="Q15" s="176"/>
      <c r="R15" s="176"/>
      <c r="S15" s="176"/>
      <c r="T15" s="176"/>
      <c r="U15" s="177"/>
      <c r="V15" s="124" t="s">
        <v>173</v>
      </c>
      <c r="W15" s="108"/>
      <c r="X15" s="109"/>
      <c r="Y15" s="110"/>
      <c r="Z15" s="29"/>
    </row>
    <row r="16" spans="1:29" ht="33" customHeight="1" x14ac:dyDescent="0.3">
      <c r="A16" s="330" t="s">
        <v>230</v>
      </c>
      <c r="B16" s="306" t="s">
        <v>50</v>
      </c>
      <c r="C16" s="306"/>
      <c r="D16" s="306"/>
      <c r="E16" s="306"/>
      <c r="F16" s="308" t="s">
        <v>56</v>
      </c>
      <c r="G16" s="306" t="s">
        <v>115</v>
      </c>
      <c r="H16" s="323">
        <v>42492</v>
      </c>
      <c r="I16" s="323">
        <v>42521</v>
      </c>
      <c r="J16" s="154"/>
      <c r="K16" s="154"/>
      <c r="L16" s="154"/>
      <c r="M16" s="157"/>
      <c r="N16" s="158" t="s">
        <v>114</v>
      </c>
      <c r="O16" s="158" t="s">
        <v>114</v>
      </c>
      <c r="P16" s="157"/>
      <c r="Q16" s="157"/>
      <c r="R16" s="157"/>
      <c r="S16" s="157"/>
      <c r="T16" s="157"/>
      <c r="U16" s="178"/>
      <c r="V16" s="173" t="s">
        <v>60</v>
      </c>
      <c r="W16" s="111"/>
      <c r="X16" s="98"/>
      <c r="Y16" s="98" t="s">
        <v>193</v>
      </c>
      <c r="Z16" s="29"/>
    </row>
    <row r="17" spans="1:26" ht="24" customHeight="1" x14ac:dyDescent="0.3">
      <c r="A17" s="335" t="s">
        <v>52</v>
      </c>
      <c r="B17" s="324"/>
      <c r="C17" s="324"/>
      <c r="D17" s="324" t="s">
        <v>50</v>
      </c>
      <c r="E17" s="324"/>
      <c r="F17" s="325" t="s">
        <v>57</v>
      </c>
      <c r="G17" s="325" t="s">
        <v>51</v>
      </c>
      <c r="H17" s="336">
        <v>11263</v>
      </c>
      <c r="I17" s="336">
        <v>42704</v>
      </c>
      <c r="J17" s="154"/>
      <c r="K17" s="154"/>
      <c r="L17" s="154"/>
      <c r="M17" s="327"/>
      <c r="N17" s="157"/>
      <c r="O17" s="328"/>
      <c r="P17" s="157"/>
      <c r="Q17" s="160"/>
      <c r="R17" s="157"/>
      <c r="S17" s="157"/>
      <c r="T17" s="160" t="s">
        <v>114</v>
      </c>
      <c r="U17" s="355" t="s">
        <v>114</v>
      </c>
      <c r="V17" s="173" t="s">
        <v>60</v>
      </c>
      <c r="W17" s="113"/>
      <c r="X17" s="98"/>
      <c r="Y17" s="98" t="s">
        <v>216</v>
      </c>
      <c r="Z17" s="29"/>
    </row>
    <row r="18" spans="1:26" ht="51.75" customHeight="1" x14ac:dyDescent="0.3">
      <c r="A18" s="330" t="s">
        <v>53</v>
      </c>
      <c r="B18" s="324"/>
      <c r="C18" s="324" t="s">
        <v>50</v>
      </c>
      <c r="D18" s="324"/>
      <c r="E18" s="324"/>
      <c r="F18" s="325" t="s">
        <v>51</v>
      </c>
      <c r="G18" s="324" t="s">
        <v>115</v>
      </c>
      <c r="H18" s="326" t="s">
        <v>150</v>
      </c>
      <c r="I18" s="326" t="s">
        <v>151</v>
      </c>
      <c r="J18" s="154"/>
      <c r="K18" s="154"/>
      <c r="L18" s="154"/>
      <c r="M18" s="157"/>
      <c r="N18" s="157"/>
      <c r="O18" s="157"/>
      <c r="P18" s="157"/>
      <c r="Q18" s="158" t="s">
        <v>114</v>
      </c>
      <c r="R18" s="157"/>
      <c r="S18" s="346" t="s">
        <v>114</v>
      </c>
      <c r="T18" s="157"/>
      <c r="U18" s="178"/>
      <c r="V18" s="174" t="s">
        <v>60</v>
      </c>
      <c r="W18" s="113">
        <v>42613</v>
      </c>
      <c r="X18" s="98"/>
      <c r="Y18" s="98" t="s">
        <v>217</v>
      </c>
      <c r="Z18" s="29"/>
    </row>
    <row r="19" spans="1:26" ht="36.75" customHeight="1" x14ac:dyDescent="0.3">
      <c r="A19" s="330" t="s">
        <v>227</v>
      </c>
      <c r="B19" s="324"/>
      <c r="C19" s="324"/>
      <c r="D19" s="324" t="s">
        <v>50</v>
      </c>
      <c r="E19" s="324"/>
      <c r="F19" s="325" t="s">
        <v>56</v>
      </c>
      <c r="G19" s="324" t="s">
        <v>115</v>
      </c>
      <c r="H19" s="326">
        <v>42608</v>
      </c>
      <c r="I19" s="326">
        <v>42643</v>
      </c>
      <c r="J19" s="154"/>
      <c r="K19" s="154"/>
      <c r="L19" s="154"/>
      <c r="M19" s="157"/>
      <c r="N19" s="327"/>
      <c r="O19" s="157"/>
      <c r="P19" s="157"/>
      <c r="Q19" s="158" t="s">
        <v>114</v>
      </c>
      <c r="R19" s="345" t="s">
        <v>114</v>
      </c>
      <c r="S19" s="157"/>
      <c r="T19" s="157"/>
      <c r="U19" s="178"/>
      <c r="V19" s="173" t="s">
        <v>60</v>
      </c>
      <c r="W19" s="113">
        <v>42622</v>
      </c>
      <c r="X19" s="98"/>
      <c r="Y19" s="98" t="s">
        <v>203</v>
      </c>
      <c r="Z19" s="29"/>
    </row>
    <row r="20" spans="1:26" ht="70.5" customHeight="1" x14ac:dyDescent="0.3">
      <c r="A20" s="331" t="s">
        <v>228</v>
      </c>
      <c r="B20" s="324"/>
      <c r="C20" s="324"/>
      <c r="D20" s="324" t="s">
        <v>114</v>
      </c>
      <c r="E20" s="324"/>
      <c r="F20" s="325" t="s">
        <v>56</v>
      </c>
      <c r="G20" s="324" t="s">
        <v>115</v>
      </c>
      <c r="H20" s="326">
        <v>42646</v>
      </c>
      <c r="I20" s="326">
        <v>42678</v>
      </c>
      <c r="J20" s="154"/>
      <c r="K20" s="154"/>
      <c r="L20" s="154"/>
      <c r="M20" s="157"/>
      <c r="N20" s="157"/>
      <c r="O20" s="157"/>
      <c r="P20" s="157"/>
      <c r="Q20" s="157"/>
      <c r="R20" s="157"/>
      <c r="S20" s="346" t="s">
        <v>114</v>
      </c>
      <c r="T20" s="346" t="s">
        <v>114</v>
      </c>
      <c r="U20" s="178"/>
      <c r="V20" s="173" t="s">
        <v>60</v>
      </c>
      <c r="W20" s="113"/>
      <c r="X20" s="98"/>
      <c r="Y20" s="112"/>
      <c r="Z20" s="29"/>
    </row>
    <row r="21" spans="1:26" ht="30" customHeight="1" thickBot="1" x14ac:dyDescent="0.35">
      <c r="A21" s="270" t="s">
        <v>49</v>
      </c>
      <c r="B21" s="332"/>
      <c r="C21" s="332"/>
      <c r="D21" s="332" t="s">
        <v>50</v>
      </c>
      <c r="E21" s="332"/>
      <c r="F21" s="293" t="s">
        <v>51</v>
      </c>
      <c r="G21" s="332" t="s">
        <v>115</v>
      </c>
      <c r="H21" s="273">
        <v>42675</v>
      </c>
      <c r="I21" s="273">
        <v>42704</v>
      </c>
      <c r="J21" s="333"/>
      <c r="K21" s="333"/>
      <c r="L21" s="333"/>
      <c r="M21" s="179"/>
      <c r="N21" s="179"/>
      <c r="O21" s="179"/>
      <c r="P21" s="179"/>
      <c r="Q21" s="179"/>
      <c r="R21" s="179"/>
      <c r="S21" s="179"/>
      <c r="T21" s="179" t="s">
        <v>114</v>
      </c>
      <c r="U21" s="334"/>
      <c r="V21" s="173" t="s">
        <v>60</v>
      </c>
      <c r="W21" s="113"/>
      <c r="X21" s="98"/>
      <c r="Y21" s="112"/>
      <c r="Z21" s="29"/>
    </row>
    <row r="22" spans="1:26" ht="26.25" customHeight="1" thickBot="1" x14ac:dyDescent="0.3">
      <c r="A22" s="626" t="s">
        <v>19</v>
      </c>
      <c r="B22" s="627" t="s">
        <v>20</v>
      </c>
      <c r="C22" s="628"/>
      <c r="D22" s="628"/>
      <c r="E22" s="628"/>
      <c r="F22" s="628" t="s">
        <v>21</v>
      </c>
      <c r="G22" s="632" t="s">
        <v>22</v>
      </c>
      <c r="H22" s="623" t="s">
        <v>23</v>
      </c>
      <c r="I22" s="624"/>
      <c r="J22" s="624"/>
      <c r="K22" s="624"/>
      <c r="L22" s="624"/>
      <c r="M22" s="624"/>
      <c r="N22" s="624"/>
      <c r="O22" s="624"/>
      <c r="P22" s="624"/>
      <c r="Q22" s="624"/>
      <c r="R22" s="624"/>
      <c r="S22" s="624"/>
      <c r="T22" s="624"/>
      <c r="U22" s="625"/>
      <c r="V22" s="173"/>
      <c r="W22" s="113"/>
      <c r="X22" s="98"/>
      <c r="Y22" s="112"/>
      <c r="Z22" s="315"/>
    </row>
    <row r="23" spans="1:26" ht="36" customHeight="1" thickBot="1" x14ac:dyDescent="0.3">
      <c r="A23" s="586"/>
      <c r="B23" s="164" t="s">
        <v>28</v>
      </c>
      <c r="C23" s="150" t="s">
        <v>29</v>
      </c>
      <c r="D23" s="151" t="s">
        <v>30</v>
      </c>
      <c r="E23" s="152" t="s">
        <v>31</v>
      </c>
      <c r="F23" s="589"/>
      <c r="G23" s="591"/>
      <c r="H23" s="161" t="s">
        <v>32</v>
      </c>
      <c r="I23" s="162" t="s">
        <v>33</v>
      </c>
      <c r="J23" s="162" t="s">
        <v>133</v>
      </c>
      <c r="K23" s="162" t="s">
        <v>146</v>
      </c>
      <c r="L23" s="162" t="s">
        <v>135</v>
      </c>
      <c r="M23" s="162" t="s">
        <v>147</v>
      </c>
      <c r="N23" s="162" t="s">
        <v>137</v>
      </c>
      <c r="O23" s="162" t="s">
        <v>138</v>
      </c>
      <c r="P23" s="162" t="s">
        <v>139</v>
      </c>
      <c r="Q23" s="162" t="s">
        <v>140</v>
      </c>
      <c r="R23" s="162" t="s">
        <v>141</v>
      </c>
      <c r="S23" s="162" t="s">
        <v>142</v>
      </c>
      <c r="T23" s="162" t="s">
        <v>143</v>
      </c>
      <c r="U23" s="163" t="s">
        <v>144</v>
      </c>
      <c r="V23" s="173"/>
      <c r="W23" s="113"/>
      <c r="X23" s="98"/>
      <c r="Y23" s="112"/>
      <c r="Z23" s="315"/>
    </row>
    <row r="24" spans="1:26" ht="28.5" customHeight="1" thickBot="1" x14ac:dyDescent="0.3">
      <c r="A24" s="196" t="s">
        <v>122</v>
      </c>
      <c r="B24" s="197"/>
      <c r="C24" s="197"/>
      <c r="D24" s="197"/>
      <c r="E24" s="197"/>
      <c r="F24" s="197"/>
      <c r="G24" s="197"/>
      <c r="H24" s="198"/>
      <c r="I24" s="198"/>
      <c r="J24" s="199"/>
      <c r="K24" s="199"/>
      <c r="L24" s="199"/>
      <c r="M24" s="199"/>
      <c r="N24" s="199"/>
      <c r="O24" s="199"/>
      <c r="P24" s="199"/>
      <c r="Q24" s="199"/>
      <c r="R24" s="199"/>
      <c r="S24" s="199"/>
      <c r="T24" s="199"/>
      <c r="U24" s="200"/>
      <c r="V24" s="187"/>
      <c r="W24" s="102"/>
      <c r="X24" s="102"/>
      <c r="Y24" s="101"/>
    </row>
    <row r="25" spans="1:26" ht="60" customHeight="1" x14ac:dyDescent="0.25">
      <c r="A25" s="203" t="s">
        <v>168</v>
      </c>
      <c r="B25" s="201"/>
      <c r="C25" s="192"/>
      <c r="D25" s="192" t="s">
        <v>50</v>
      </c>
      <c r="E25" s="192"/>
      <c r="F25" s="193" t="s">
        <v>56</v>
      </c>
      <c r="G25" s="208" t="s">
        <v>148</v>
      </c>
      <c r="H25" s="210">
        <v>42430</v>
      </c>
      <c r="I25" s="210">
        <v>42475</v>
      </c>
      <c r="J25" s="212"/>
      <c r="K25" s="194"/>
      <c r="L25" s="195" t="s">
        <v>114</v>
      </c>
      <c r="M25" s="195" t="s">
        <v>114</v>
      </c>
      <c r="N25" s="194"/>
      <c r="O25" s="194"/>
      <c r="P25" s="194"/>
      <c r="Q25" s="194"/>
      <c r="R25" s="194"/>
      <c r="S25" s="194"/>
      <c r="T25" s="194"/>
      <c r="U25" s="194"/>
      <c r="V25" s="119" t="s">
        <v>119</v>
      </c>
      <c r="W25" s="113"/>
      <c r="X25" s="98"/>
      <c r="Y25" s="119"/>
      <c r="Z25" s="11"/>
    </row>
    <row r="26" spans="1:26" ht="62.25" customHeight="1" x14ac:dyDescent="0.3">
      <c r="A26" s="204" t="s">
        <v>69</v>
      </c>
      <c r="B26" s="202"/>
      <c r="C26" s="180"/>
      <c r="D26" s="180" t="s">
        <v>114</v>
      </c>
      <c r="E26" s="180"/>
      <c r="F26" s="181" t="s">
        <v>51</v>
      </c>
      <c r="G26" s="209" t="s">
        <v>115</v>
      </c>
      <c r="H26" s="211">
        <v>42461</v>
      </c>
      <c r="I26" s="211">
        <v>42496</v>
      </c>
      <c r="J26" s="213"/>
      <c r="K26" s="157"/>
      <c r="L26" s="157"/>
      <c r="M26" s="158" t="s">
        <v>114</v>
      </c>
      <c r="N26" s="182"/>
      <c r="O26" s="182"/>
      <c r="P26" s="157"/>
      <c r="Q26" s="157"/>
      <c r="R26" s="157"/>
      <c r="S26" s="157"/>
      <c r="T26" s="157"/>
      <c r="U26" s="157"/>
      <c r="V26" s="119" t="s">
        <v>119</v>
      </c>
      <c r="W26" s="113"/>
      <c r="X26" s="98"/>
      <c r="Y26" s="119"/>
      <c r="Z26" s="11"/>
    </row>
    <row r="27" spans="1:26" ht="29.25" customHeight="1" x14ac:dyDescent="0.25">
      <c r="A27" s="204" t="s">
        <v>72</v>
      </c>
      <c r="B27" s="202" t="s">
        <v>114</v>
      </c>
      <c r="C27" s="180" t="s">
        <v>114</v>
      </c>
      <c r="D27" s="180" t="s">
        <v>114</v>
      </c>
      <c r="E27" s="180"/>
      <c r="F27" s="181" t="s">
        <v>57</v>
      </c>
      <c r="G27" s="209" t="s">
        <v>115</v>
      </c>
      <c r="H27" s="211">
        <v>42461</v>
      </c>
      <c r="I27" s="211">
        <v>42489</v>
      </c>
      <c r="J27" s="213"/>
      <c r="K27" s="157"/>
      <c r="L27" s="157"/>
      <c r="M27" s="158" t="s">
        <v>114</v>
      </c>
      <c r="N27" s="157"/>
      <c r="O27" s="157"/>
      <c r="P27" s="157"/>
      <c r="Q27" s="157"/>
      <c r="R27" s="157"/>
      <c r="S27" s="157"/>
      <c r="T27" s="157"/>
      <c r="U27" s="157"/>
      <c r="V27" s="119" t="s">
        <v>119</v>
      </c>
      <c r="W27" s="113"/>
      <c r="X27" s="98"/>
      <c r="Y27" s="119"/>
      <c r="Z27" s="11"/>
    </row>
    <row r="28" spans="1:26" ht="42" customHeight="1" x14ac:dyDescent="0.3">
      <c r="A28" s="205" t="s">
        <v>205</v>
      </c>
      <c r="B28" s="186"/>
      <c r="C28" s="183"/>
      <c r="D28" s="183" t="s">
        <v>114</v>
      </c>
      <c r="E28" s="183"/>
      <c r="F28" s="159" t="s">
        <v>56</v>
      </c>
      <c r="G28" s="169" t="s">
        <v>115</v>
      </c>
      <c r="H28" s="171">
        <v>42522</v>
      </c>
      <c r="I28" s="171">
        <v>42551</v>
      </c>
      <c r="J28" s="213"/>
      <c r="K28" s="157"/>
      <c r="L28" s="157"/>
      <c r="M28" s="157"/>
      <c r="N28" s="157"/>
      <c r="O28" s="158" t="s">
        <v>114</v>
      </c>
      <c r="P28" s="184"/>
      <c r="Q28" s="157"/>
      <c r="R28" s="157"/>
      <c r="S28" s="157"/>
      <c r="T28" s="157"/>
      <c r="U28" s="157"/>
      <c r="V28" s="119" t="s">
        <v>119</v>
      </c>
      <c r="W28" s="113"/>
      <c r="X28" s="98"/>
      <c r="Y28" s="119"/>
      <c r="Z28" s="11"/>
    </row>
    <row r="29" spans="1:26" ht="54" customHeight="1" x14ac:dyDescent="0.25">
      <c r="A29" s="206" t="s">
        <v>70</v>
      </c>
      <c r="B29" s="186" t="s">
        <v>114</v>
      </c>
      <c r="C29" s="183" t="s">
        <v>114</v>
      </c>
      <c r="D29" s="183" t="s">
        <v>114</v>
      </c>
      <c r="E29" s="183"/>
      <c r="F29" s="159" t="s">
        <v>57</v>
      </c>
      <c r="G29" s="169" t="s">
        <v>115</v>
      </c>
      <c r="H29" s="171">
        <v>42632</v>
      </c>
      <c r="I29" s="171">
        <v>42662</v>
      </c>
      <c r="J29" s="213"/>
      <c r="K29" s="157"/>
      <c r="L29" s="157"/>
      <c r="M29" s="157"/>
      <c r="N29" s="157"/>
      <c r="O29" s="157"/>
      <c r="P29" s="157"/>
      <c r="Q29" s="157"/>
      <c r="R29" s="185" t="s">
        <v>114</v>
      </c>
      <c r="S29" s="346" t="s">
        <v>114</v>
      </c>
      <c r="T29" s="157"/>
      <c r="U29" s="157"/>
      <c r="V29" s="119" t="s">
        <v>119</v>
      </c>
      <c r="W29" s="113"/>
      <c r="X29" s="98"/>
      <c r="Y29" s="119"/>
      <c r="Z29" s="11"/>
    </row>
    <row r="30" spans="1:26" ht="78" customHeight="1" x14ac:dyDescent="0.25">
      <c r="A30" s="206" t="s">
        <v>176</v>
      </c>
      <c r="B30" s="186" t="s">
        <v>114</v>
      </c>
      <c r="C30" s="183" t="s">
        <v>114</v>
      </c>
      <c r="D30" s="183" t="s">
        <v>114</v>
      </c>
      <c r="E30" s="183"/>
      <c r="F30" s="159" t="s">
        <v>115</v>
      </c>
      <c r="G30" s="169" t="s">
        <v>115</v>
      </c>
      <c r="H30" s="171" t="s">
        <v>74</v>
      </c>
      <c r="I30" s="171" t="s">
        <v>113</v>
      </c>
      <c r="J30" s="213"/>
      <c r="K30" s="157"/>
      <c r="L30" s="157"/>
      <c r="M30" s="157"/>
      <c r="N30" s="157"/>
      <c r="O30" s="157"/>
      <c r="P30" s="157"/>
      <c r="Q30" s="157"/>
      <c r="R30" s="185" t="s">
        <v>114</v>
      </c>
      <c r="S30" s="346" t="s">
        <v>114</v>
      </c>
      <c r="T30" s="157"/>
      <c r="U30" s="157" t="s">
        <v>114</v>
      </c>
      <c r="V30" s="119" t="s">
        <v>119</v>
      </c>
      <c r="W30" s="113"/>
      <c r="X30" s="98"/>
      <c r="Y30" s="119"/>
      <c r="Z30" s="11"/>
    </row>
    <row r="31" spans="1:26" ht="42" customHeight="1" x14ac:dyDescent="0.25">
      <c r="A31" s="205" t="s">
        <v>68</v>
      </c>
      <c r="B31" s="186"/>
      <c r="C31" s="183"/>
      <c r="D31" s="183" t="s">
        <v>114</v>
      </c>
      <c r="E31" s="183"/>
      <c r="F31" s="159" t="s">
        <v>56</v>
      </c>
      <c r="G31" s="168" t="s">
        <v>115</v>
      </c>
      <c r="H31" s="171">
        <v>42675</v>
      </c>
      <c r="I31" s="171">
        <v>42704</v>
      </c>
      <c r="J31" s="213"/>
      <c r="K31" s="157"/>
      <c r="L31" s="157"/>
      <c r="M31" s="157"/>
      <c r="N31" s="157"/>
      <c r="O31" s="157"/>
      <c r="P31" s="157"/>
      <c r="Q31" s="157"/>
      <c r="R31" s="157"/>
      <c r="S31" s="157"/>
      <c r="T31" s="157"/>
      <c r="U31" s="157" t="s">
        <v>114</v>
      </c>
      <c r="V31" s="119" t="s">
        <v>119</v>
      </c>
      <c r="W31" s="113"/>
      <c r="X31" s="98"/>
      <c r="Y31" s="119"/>
      <c r="Z31" s="11"/>
    </row>
    <row r="32" spans="1:26" ht="39.75" customHeight="1" x14ac:dyDescent="0.3">
      <c r="A32" s="206" t="s">
        <v>73</v>
      </c>
      <c r="B32" s="186"/>
      <c r="C32" s="183"/>
      <c r="D32" s="183" t="s">
        <v>114</v>
      </c>
      <c r="E32" s="183"/>
      <c r="F32" s="159" t="s">
        <v>51</v>
      </c>
      <c r="G32" s="169" t="s">
        <v>115</v>
      </c>
      <c r="H32" s="171">
        <v>42675</v>
      </c>
      <c r="I32" s="171">
        <v>42704</v>
      </c>
      <c r="J32" s="213"/>
      <c r="K32" s="157"/>
      <c r="L32" s="157"/>
      <c r="M32" s="157"/>
      <c r="N32" s="157"/>
      <c r="O32" s="157"/>
      <c r="P32" s="157"/>
      <c r="Q32" s="157"/>
      <c r="R32" s="157"/>
      <c r="S32" s="182"/>
      <c r="T32" s="157" t="s">
        <v>114</v>
      </c>
      <c r="U32" s="157"/>
      <c r="V32" s="119" t="s">
        <v>119</v>
      </c>
      <c r="W32" s="113"/>
      <c r="X32" s="98"/>
      <c r="Y32" s="119"/>
      <c r="Z32" s="11"/>
    </row>
    <row r="33" spans="1:26" ht="69.75" customHeight="1" thickBot="1" x14ac:dyDescent="0.3">
      <c r="A33" s="337" t="s">
        <v>215</v>
      </c>
      <c r="B33" s="215"/>
      <c r="C33" s="216"/>
      <c r="D33" s="216" t="s">
        <v>114</v>
      </c>
      <c r="E33" s="216"/>
      <c r="F33" s="188" t="s">
        <v>210</v>
      </c>
      <c r="G33" s="189" t="s">
        <v>115</v>
      </c>
      <c r="H33" s="190">
        <v>42644</v>
      </c>
      <c r="I33" s="190">
        <v>42674</v>
      </c>
      <c r="J33" s="217"/>
      <c r="K33" s="191"/>
      <c r="L33" s="191"/>
      <c r="M33" s="191"/>
      <c r="N33" s="191"/>
      <c r="O33" s="191"/>
      <c r="P33" s="191"/>
      <c r="Q33" s="191"/>
      <c r="R33" s="350" t="s">
        <v>114</v>
      </c>
      <c r="S33" s="347" t="s">
        <v>114</v>
      </c>
      <c r="T33" s="191"/>
      <c r="U33" s="191"/>
      <c r="V33" s="120" t="s">
        <v>119</v>
      </c>
      <c r="W33" s="113">
        <v>42674</v>
      </c>
      <c r="X33" s="98"/>
      <c r="Y33" s="125" t="s">
        <v>226</v>
      </c>
      <c r="Z33" s="11"/>
    </row>
    <row r="34" spans="1:26" ht="30.75" customHeight="1" thickBot="1" x14ac:dyDescent="0.3">
      <c r="A34" s="585" t="s">
        <v>19</v>
      </c>
      <c r="B34" s="587" t="s">
        <v>20</v>
      </c>
      <c r="C34" s="588"/>
      <c r="D34" s="588"/>
      <c r="E34" s="588"/>
      <c r="F34" s="588" t="s">
        <v>21</v>
      </c>
      <c r="G34" s="590" t="s">
        <v>22</v>
      </c>
      <c r="H34" s="592" t="s">
        <v>23</v>
      </c>
      <c r="I34" s="593"/>
      <c r="J34" s="593"/>
      <c r="K34" s="593"/>
      <c r="L34" s="593"/>
      <c r="M34" s="593"/>
      <c r="N34" s="593"/>
      <c r="O34" s="593"/>
      <c r="P34" s="593"/>
      <c r="Q34" s="593"/>
      <c r="R34" s="593"/>
      <c r="S34" s="593"/>
      <c r="T34" s="593"/>
      <c r="U34" s="594"/>
      <c r="V34" s="316"/>
      <c r="W34" s="113"/>
      <c r="X34" s="98"/>
      <c r="Y34" s="317"/>
      <c r="Z34" s="318"/>
    </row>
    <row r="35" spans="1:26" ht="39.75" customHeight="1" thickBot="1" x14ac:dyDescent="0.3">
      <c r="A35" s="586"/>
      <c r="B35" s="164" t="s">
        <v>28</v>
      </c>
      <c r="C35" s="150" t="s">
        <v>29</v>
      </c>
      <c r="D35" s="151" t="s">
        <v>30</v>
      </c>
      <c r="E35" s="152" t="s">
        <v>31</v>
      </c>
      <c r="F35" s="589"/>
      <c r="G35" s="591"/>
      <c r="H35" s="161" t="s">
        <v>32</v>
      </c>
      <c r="I35" s="162" t="s">
        <v>33</v>
      </c>
      <c r="J35" s="162" t="s">
        <v>133</v>
      </c>
      <c r="K35" s="162" t="s">
        <v>146</v>
      </c>
      <c r="L35" s="162" t="s">
        <v>135</v>
      </c>
      <c r="M35" s="162" t="s">
        <v>147</v>
      </c>
      <c r="N35" s="162" t="s">
        <v>137</v>
      </c>
      <c r="O35" s="162" t="s">
        <v>138</v>
      </c>
      <c r="P35" s="162" t="s">
        <v>139</v>
      </c>
      <c r="Q35" s="162" t="s">
        <v>140</v>
      </c>
      <c r="R35" s="162" t="s">
        <v>141</v>
      </c>
      <c r="S35" s="162" t="s">
        <v>142</v>
      </c>
      <c r="T35" s="162" t="s">
        <v>143</v>
      </c>
      <c r="U35" s="163" t="s">
        <v>144</v>
      </c>
      <c r="V35" s="214"/>
      <c r="W35" s="103"/>
      <c r="X35" s="114"/>
      <c r="Y35" s="103"/>
    </row>
    <row r="36" spans="1:26" s="5" customFormat="1" ht="21" customHeight="1" thickBot="1" x14ac:dyDescent="0.3">
      <c r="A36" s="218" t="s">
        <v>37</v>
      </c>
      <c r="B36" s="219"/>
      <c r="C36" s="219"/>
      <c r="D36" s="219"/>
      <c r="E36" s="219"/>
      <c r="F36" s="219"/>
      <c r="G36" s="219"/>
      <c r="H36" s="220"/>
      <c r="I36" s="220"/>
      <c r="J36" s="219"/>
      <c r="K36" s="219"/>
      <c r="L36" s="219"/>
      <c r="M36" s="219"/>
      <c r="N36" s="219"/>
      <c r="O36" s="219"/>
      <c r="P36" s="219"/>
      <c r="Q36" s="219"/>
      <c r="R36" s="219"/>
      <c r="S36" s="219"/>
      <c r="T36" s="219"/>
      <c r="U36" s="221"/>
      <c r="V36" s="214"/>
      <c r="W36" s="103"/>
      <c r="X36" s="114"/>
      <c r="Y36" s="103"/>
    </row>
    <row r="37" spans="1:26" s="5" customFormat="1" ht="36.75" customHeight="1" thickBot="1" x14ac:dyDescent="0.3">
      <c r="A37" s="227" t="s">
        <v>108</v>
      </c>
      <c r="B37" s="228" t="s">
        <v>114</v>
      </c>
      <c r="C37" s="228" t="s">
        <v>114</v>
      </c>
      <c r="D37" s="228" t="s">
        <v>114</v>
      </c>
      <c r="E37" s="228" t="s">
        <v>114</v>
      </c>
      <c r="F37" s="229" t="s">
        <v>57</v>
      </c>
      <c r="G37" s="230" t="s">
        <v>115</v>
      </c>
      <c r="H37" s="231" t="s">
        <v>58</v>
      </c>
      <c r="I37" s="231" t="s">
        <v>58</v>
      </c>
      <c r="J37" s="232" t="s">
        <v>114</v>
      </c>
      <c r="K37" s="233" t="s">
        <v>114</v>
      </c>
      <c r="L37" s="233" t="s">
        <v>114</v>
      </c>
      <c r="M37" s="233" t="s">
        <v>114</v>
      </c>
      <c r="N37" s="233" t="s">
        <v>114</v>
      </c>
      <c r="O37" s="233" t="s">
        <v>114</v>
      </c>
      <c r="P37" s="233" t="s">
        <v>114</v>
      </c>
      <c r="Q37" s="233" t="s">
        <v>114</v>
      </c>
      <c r="R37" s="234" t="s">
        <v>114</v>
      </c>
      <c r="S37" s="348" t="s">
        <v>114</v>
      </c>
      <c r="T37" s="235" t="s">
        <v>114</v>
      </c>
      <c r="U37" s="236" t="s">
        <v>114</v>
      </c>
      <c r="V37" s="222" t="s">
        <v>109</v>
      </c>
      <c r="W37" s="111"/>
      <c r="X37" s="98" t="s">
        <v>220</v>
      </c>
      <c r="Y37" s="122"/>
      <c r="Z37" s="14"/>
    </row>
    <row r="38" spans="1:26" ht="25.5" customHeight="1" thickBot="1" x14ac:dyDescent="0.3">
      <c r="A38" s="115" t="s">
        <v>38</v>
      </c>
      <c r="B38" s="104"/>
      <c r="C38" s="104"/>
      <c r="D38" s="104"/>
      <c r="E38" s="104"/>
      <c r="F38" s="104"/>
      <c r="G38" s="104"/>
      <c r="H38" s="121"/>
      <c r="I38" s="121"/>
      <c r="J38" s="104"/>
      <c r="K38" s="104"/>
      <c r="L38" s="104"/>
      <c r="M38" s="104"/>
      <c r="N38" s="104"/>
      <c r="O38" s="104"/>
      <c r="P38" s="104"/>
      <c r="Q38" s="104"/>
      <c r="R38" s="104"/>
      <c r="S38" s="104"/>
      <c r="T38" s="104"/>
      <c r="U38" s="104"/>
      <c r="V38" s="104"/>
      <c r="W38" s="103"/>
      <c r="X38" s="116"/>
      <c r="Y38" s="117"/>
    </row>
    <row r="39" spans="1:26" ht="80.25" customHeight="1" x14ac:dyDescent="0.25">
      <c r="A39" s="237" t="s">
        <v>87</v>
      </c>
      <c r="B39" s="165" t="s">
        <v>114</v>
      </c>
      <c r="C39" s="153" t="s">
        <v>114</v>
      </c>
      <c r="D39" s="153" t="s">
        <v>114</v>
      </c>
      <c r="E39" s="153" t="s">
        <v>114</v>
      </c>
      <c r="F39" s="156" t="s">
        <v>57</v>
      </c>
      <c r="G39" s="167" t="s">
        <v>115</v>
      </c>
      <c r="H39" s="238">
        <v>42370</v>
      </c>
      <c r="I39" s="238">
        <v>42398</v>
      </c>
      <c r="J39" s="239" t="s">
        <v>114</v>
      </c>
      <c r="K39" s="240"/>
      <c r="L39" s="240"/>
      <c r="M39" s="240"/>
      <c r="N39" s="240"/>
      <c r="O39" s="240"/>
      <c r="P39" s="240"/>
      <c r="Q39" s="240"/>
      <c r="R39" s="240"/>
      <c r="S39" s="240"/>
      <c r="T39" s="240"/>
      <c r="U39" s="241"/>
      <c r="V39" s="124" t="s">
        <v>112</v>
      </c>
      <c r="W39" s="111"/>
      <c r="X39" s="98"/>
      <c r="Y39" s="108"/>
      <c r="Z39" s="16"/>
    </row>
    <row r="40" spans="1:26" ht="61.5" customHeight="1" x14ac:dyDescent="0.25">
      <c r="A40" s="206" t="s">
        <v>75</v>
      </c>
      <c r="B40" s="165"/>
      <c r="C40" s="153"/>
      <c r="D40" s="153" t="s">
        <v>114</v>
      </c>
      <c r="E40" s="153"/>
      <c r="F40" s="156" t="s">
        <v>51</v>
      </c>
      <c r="G40" s="167" t="s">
        <v>115</v>
      </c>
      <c r="H40" s="171" t="s">
        <v>88</v>
      </c>
      <c r="I40" s="171" t="s">
        <v>89</v>
      </c>
      <c r="J40" s="242" t="s">
        <v>114</v>
      </c>
      <c r="K40" s="157"/>
      <c r="L40" s="157"/>
      <c r="M40" s="157"/>
      <c r="N40" s="157"/>
      <c r="O40" s="157"/>
      <c r="P40" s="158" t="s">
        <v>114</v>
      </c>
      <c r="Q40" s="157"/>
      <c r="R40" s="157"/>
      <c r="S40" s="157"/>
      <c r="T40" s="157"/>
      <c r="U40" s="243"/>
      <c r="V40" s="124" t="s">
        <v>112</v>
      </c>
      <c r="W40" s="111">
        <v>42579</v>
      </c>
      <c r="X40" s="98" t="s">
        <v>199</v>
      </c>
      <c r="Y40" s="108"/>
      <c r="Z40" s="16"/>
    </row>
    <row r="41" spans="1:26" ht="56.25" customHeight="1" x14ac:dyDescent="0.25">
      <c r="A41" s="206" t="s">
        <v>198</v>
      </c>
      <c r="B41" s="165" t="s">
        <v>114</v>
      </c>
      <c r="C41" s="153" t="s">
        <v>114</v>
      </c>
      <c r="D41" s="153" t="s">
        <v>114</v>
      </c>
      <c r="E41" s="153" t="s">
        <v>114</v>
      </c>
      <c r="F41" s="156" t="s">
        <v>57</v>
      </c>
      <c r="G41" s="167" t="s">
        <v>115</v>
      </c>
      <c r="H41" s="171">
        <v>42401</v>
      </c>
      <c r="I41" s="171">
        <v>42429</v>
      </c>
      <c r="J41" s="244"/>
      <c r="K41" s="158" t="s">
        <v>114</v>
      </c>
      <c r="L41" s="245"/>
      <c r="M41" s="245"/>
      <c r="N41" s="245"/>
      <c r="O41" s="245"/>
      <c r="P41" s="245"/>
      <c r="Q41" s="245"/>
      <c r="R41" s="245"/>
      <c r="S41" s="245"/>
      <c r="T41" s="245"/>
      <c r="U41" s="246"/>
      <c r="V41" s="124" t="s">
        <v>112</v>
      </c>
      <c r="W41" s="111"/>
      <c r="X41" s="98"/>
      <c r="Y41" s="108"/>
      <c r="Z41" s="16"/>
    </row>
    <row r="42" spans="1:26" ht="55.5" customHeight="1" x14ac:dyDescent="0.25">
      <c r="A42" s="206" t="s">
        <v>86</v>
      </c>
      <c r="B42" s="165"/>
      <c r="C42" s="153"/>
      <c r="D42" s="153" t="s">
        <v>114</v>
      </c>
      <c r="E42" s="153"/>
      <c r="F42" s="153" t="s">
        <v>56</v>
      </c>
      <c r="G42" s="167" t="s">
        <v>115</v>
      </c>
      <c r="H42" s="171">
        <v>42401</v>
      </c>
      <c r="I42" s="171">
        <v>42429</v>
      </c>
      <c r="J42" s="244"/>
      <c r="K42" s="158" t="s">
        <v>114</v>
      </c>
      <c r="L42" s="245"/>
      <c r="M42" s="245"/>
      <c r="N42" s="245"/>
      <c r="O42" s="245"/>
      <c r="P42" s="245"/>
      <c r="Q42" s="245"/>
      <c r="R42" s="245"/>
      <c r="S42" s="245"/>
      <c r="T42" s="245"/>
      <c r="U42" s="246"/>
      <c r="V42" s="124" t="s">
        <v>112</v>
      </c>
      <c r="W42" s="111"/>
      <c r="X42" s="98"/>
      <c r="Y42" s="108"/>
      <c r="Z42" s="16"/>
    </row>
    <row r="43" spans="1:26" ht="31.5" x14ac:dyDescent="0.25">
      <c r="A43" s="206" t="s">
        <v>231</v>
      </c>
      <c r="B43" s="165"/>
      <c r="C43" s="153"/>
      <c r="D43" s="153"/>
      <c r="E43" s="153" t="s">
        <v>114</v>
      </c>
      <c r="F43" s="153" t="s">
        <v>56</v>
      </c>
      <c r="G43" s="167" t="s">
        <v>115</v>
      </c>
      <c r="H43" s="171">
        <v>42410</v>
      </c>
      <c r="I43" s="171">
        <v>42415</v>
      </c>
      <c r="J43" s="242" t="s">
        <v>114</v>
      </c>
      <c r="K43" s="158" t="s">
        <v>114</v>
      </c>
      <c r="L43" s="158" t="s">
        <v>114</v>
      </c>
      <c r="M43" s="158" t="s">
        <v>114</v>
      </c>
      <c r="N43" s="158" t="s">
        <v>114</v>
      </c>
      <c r="O43" s="158" t="s">
        <v>114</v>
      </c>
      <c r="P43" s="158" t="s">
        <v>114</v>
      </c>
      <c r="Q43" s="158" t="s">
        <v>114</v>
      </c>
      <c r="R43" s="185" t="s">
        <v>114</v>
      </c>
      <c r="S43" s="346" t="s">
        <v>114</v>
      </c>
      <c r="T43" s="157" t="s">
        <v>114</v>
      </c>
      <c r="U43" s="243" t="s">
        <v>114</v>
      </c>
      <c r="V43" s="223" t="s">
        <v>166</v>
      </c>
      <c r="W43" s="111"/>
      <c r="X43" s="98"/>
      <c r="Y43" s="108"/>
      <c r="Z43" s="16"/>
    </row>
    <row r="44" spans="1:26" ht="102" customHeight="1" x14ac:dyDescent="0.25">
      <c r="A44" s="206" t="s">
        <v>221</v>
      </c>
      <c r="B44" s="165"/>
      <c r="C44" s="153"/>
      <c r="D44" s="153"/>
      <c r="E44" s="153" t="s">
        <v>114</v>
      </c>
      <c r="F44" s="153" t="s">
        <v>56</v>
      </c>
      <c r="G44" s="167" t="s">
        <v>115</v>
      </c>
      <c r="H44" s="171">
        <v>42401</v>
      </c>
      <c r="I44" s="171">
        <v>42429</v>
      </c>
      <c r="J44" s="247"/>
      <c r="K44" s="158" t="s">
        <v>114</v>
      </c>
      <c r="L44" s="157"/>
      <c r="M44" s="157"/>
      <c r="N44" s="157"/>
      <c r="O44" s="157"/>
      <c r="P44" s="157"/>
      <c r="Q44" s="157"/>
      <c r="R44" s="157"/>
      <c r="S44" s="157"/>
      <c r="T44" s="157"/>
      <c r="U44" s="243"/>
      <c r="V44" s="124" t="s">
        <v>112</v>
      </c>
      <c r="W44" s="111"/>
      <c r="X44" s="98"/>
      <c r="Y44" s="108"/>
      <c r="Z44" s="16"/>
    </row>
    <row r="45" spans="1:26" ht="86.25" customHeight="1" thickBot="1" x14ac:dyDescent="0.3">
      <c r="A45" s="206" t="s">
        <v>77</v>
      </c>
      <c r="B45" s="165" t="s">
        <v>114</v>
      </c>
      <c r="C45" s="153" t="s">
        <v>114</v>
      </c>
      <c r="D45" s="153" t="s">
        <v>114</v>
      </c>
      <c r="E45" s="153" t="s">
        <v>114</v>
      </c>
      <c r="F45" s="156" t="s">
        <v>57</v>
      </c>
      <c r="G45" s="167" t="s">
        <v>115</v>
      </c>
      <c r="H45" s="171" t="s">
        <v>159</v>
      </c>
      <c r="I45" s="171" t="s">
        <v>160</v>
      </c>
      <c r="J45" s="247"/>
      <c r="K45" s="157"/>
      <c r="L45" s="158" t="s">
        <v>114</v>
      </c>
      <c r="M45" s="157"/>
      <c r="N45" s="157"/>
      <c r="O45" s="157"/>
      <c r="P45" s="158" t="s">
        <v>114</v>
      </c>
      <c r="Q45" s="157"/>
      <c r="R45" s="157"/>
      <c r="S45" s="157"/>
      <c r="T45" s="157"/>
      <c r="U45" s="243"/>
      <c r="V45" s="124" t="s">
        <v>112</v>
      </c>
      <c r="W45" s="111">
        <v>42562</v>
      </c>
      <c r="X45" s="123" t="s">
        <v>200</v>
      </c>
      <c r="Y45" s="108"/>
      <c r="Z45" s="16"/>
    </row>
    <row r="46" spans="1:26" ht="22.5" customHeight="1" thickBot="1" x14ac:dyDescent="0.3">
      <c r="A46" s="585" t="s">
        <v>19</v>
      </c>
      <c r="B46" s="587" t="s">
        <v>20</v>
      </c>
      <c r="C46" s="588"/>
      <c r="D46" s="588"/>
      <c r="E46" s="588"/>
      <c r="F46" s="588" t="s">
        <v>21</v>
      </c>
      <c r="G46" s="590" t="s">
        <v>22</v>
      </c>
      <c r="H46" s="592" t="s">
        <v>23</v>
      </c>
      <c r="I46" s="593"/>
      <c r="J46" s="593"/>
      <c r="K46" s="593"/>
      <c r="L46" s="593"/>
      <c r="M46" s="593"/>
      <c r="N46" s="593"/>
      <c r="O46" s="593"/>
      <c r="P46" s="593"/>
      <c r="Q46" s="593"/>
      <c r="R46" s="593"/>
      <c r="S46" s="593"/>
      <c r="T46" s="593"/>
      <c r="U46" s="594"/>
      <c r="V46" s="124"/>
      <c r="W46" s="111"/>
      <c r="X46" s="123"/>
      <c r="Y46" s="124"/>
      <c r="Z46" s="40"/>
    </row>
    <row r="47" spans="1:26" ht="38.25" customHeight="1" thickBot="1" x14ac:dyDescent="0.3">
      <c r="A47" s="586"/>
      <c r="B47" s="164" t="s">
        <v>28</v>
      </c>
      <c r="C47" s="150" t="s">
        <v>29</v>
      </c>
      <c r="D47" s="151" t="s">
        <v>30</v>
      </c>
      <c r="E47" s="152" t="s">
        <v>31</v>
      </c>
      <c r="F47" s="589"/>
      <c r="G47" s="591"/>
      <c r="H47" s="161" t="s">
        <v>32</v>
      </c>
      <c r="I47" s="162" t="s">
        <v>33</v>
      </c>
      <c r="J47" s="162" t="s">
        <v>133</v>
      </c>
      <c r="K47" s="162" t="s">
        <v>146</v>
      </c>
      <c r="L47" s="162" t="s">
        <v>135</v>
      </c>
      <c r="M47" s="162" t="s">
        <v>147</v>
      </c>
      <c r="N47" s="162" t="s">
        <v>137</v>
      </c>
      <c r="O47" s="162" t="s">
        <v>138</v>
      </c>
      <c r="P47" s="162" t="s">
        <v>139</v>
      </c>
      <c r="Q47" s="162" t="s">
        <v>140</v>
      </c>
      <c r="R47" s="162" t="s">
        <v>141</v>
      </c>
      <c r="S47" s="162" t="s">
        <v>142</v>
      </c>
      <c r="T47" s="162" t="s">
        <v>143</v>
      </c>
      <c r="U47" s="163" t="s">
        <v>144</v>
      </c>
      <c r="V47" s="124"/>
      <c r="W47" s="111"/>
      <c r="X47" s="123"/>
      <c r="Y47" s="124"/>
      <c r="Z47" s="40"/>
    </row>
    <row r="48" spans="1:26" ht="21" customHeight="1" x14ac:dyDescent="0.25">
      <c r="A48" s="115" t="s">
        <v>38</v>
      </c>
      <c r="B48" s="104"/>
      <c r="C48" s="104"/>
      <c r="D48" s="104"/>
      <c r="E48" s="104"/>
      <c r="F48" s="104"/>
      <c r="G48" s="104"/>
      <c r="H48" s="121"/>
      <c r="I48" s="121"/>
      <c r="J48" s="104"/>
      <c r="K48" s="104"/>
      <c r="L48" s="104"/>
      <c r="M48" s="104"/>
      <c r="N48" s="104"/>
      <c r="O48" s="104"/>
      <c r="P48" s="104"/>
      <c r="Q48" s="104"/>
      <c r="R48" s="104"/>
      <c r="S48" s="104"/>
      <c r="T48" s="104"/>
      <c r="U48" s="104"/>
      <c r="V48" s="124"/>
      <c r="W48" s="111"/>
      <c r="X48" s="123"/>
      <c r="Y48" s="124"/>
      <c r="Z48" s="40"/>
    </row>
    <row r="49" spans="1:26" ht="65.25" customHeight="1" x14ac:dyDescent="0.25">
      <c r="A49" s="206" t="s">
        <v>66</v>
      </c>
      <c r="B49" s="248" t="s">
        <v>114</v>
      </c>
      <c r="C49" s="249" t="s">
        <v>114</v>
      </c>
      <c r="D49" s="249" t="s">
        <v>114</v>
      </c>
      <c r="E49" s="249" t="s">
        <v>114</v>
      </c>
      <c r="F49" s="156" t="s">
        <v>51</v>
      </c>
      <c r="G49" s="167" t="s">
        <v>115</v>
      </c>
      <c r="H49" s="171">
        <v>42443</v>
      </c>
      <c r="I49" s="171">
        <v>42460</v>
      </c>
      <c r="J49" s="247"/>
      <c r="K49" s="157"/>
      <c r="L49" s="158" t="s">
        <v>114</v>
      </c>
      <c r="M49" s="157"/>
      <c r="N49" s="157"/>
      <c r="O49" s="157"/>
      <c r="P49" s="157"/>
      <c r="Q49" s="157"/>
      <c r="R49" s="157"/>
      <c r="S49" s="157"/>
      <c r="T49" s="157"/>
      <c r="U49" s="243"/>
      <c r="V49" s="124" t="s">
        <v>112</v>
      </c>
      <c r="W49" s="111"/>
      <c r="X49" s="123"/>
      <c r="Y49" s="124"/>
      <c r="Z49" s="40"/>
    </row>
    <row r="50" spans="1:26" ht="72" customHeight="1" x14ac:dyDescent="0.25">
      <c r="A50" s="206" t="s">
        <v>78</v>
      </c>
      <c r="B50" s="165"/>
      <c r="C50" s="153"/>
      <c r="D50" s="153" t="s">
        <v>114</v>
      </c>
      <c r="E50" s="153"/>
      <c r="F50" s="156" t="s">
        <v>51</v>
      </c>
      <c r="G50" s="167" t="s">
        <v>115</v>
      </c>
      <c r="H50" s="171">
        <v>42430</v>
      </c>
      <c r="I50" s="171">
        <v>42447</v>
      </c>
      <c r="J50" s="247"/>
      <c r="K50" s="157"/>
      <c r="L50" s="158" t="s">
        <v>114</v>
      </c>
      <c r="M50" s="157"/>
      <c r="N50" s="157"/>
      <c r="O50" s="157"/>
      <c r="P50" s="157"/>
      <c r="Q50" s="157"/>
      <c r="R50" s="157"/>
      <c r="S50" s="157"/>
      <c r="T50" s="157"/>
      <c r="U50" s="243"/>
      <c r="V50" s="124" t="s">
        <v>112</v>
      </c>
      <c r="W50" s="111"/>
      <c r="X50" s="98"/>
      <c r="Y50" s="124"/>
      <c r="Z50" s="40"/>
    </row>
    <row r="51" spans="1:26" ht="54.75" customHeight="1" x14ac:dyDescent="0.25">
      <c r="A51" s="206" t="s">
        <v>79</v>
      </c>
      <c r="B51" s="165"/>
      <c r="C51" s="153"/>
      <c r="D51" s="153"/>
      <c r="E51" s="153" t="s">
        <v>114</v>
      </c>
      <c r="F51" s="156" t="s">
        <v>51</v>
      </c>
      <c r="G51" s="167" t="s">
        <v>115</v>
      </c>
      <c r="H51" s="171">
        <v>42459</v>
      </c>
      <c r="I51" s="171">
        <v>42461</v>
      </c>
      <c r="J51" s="247"/>
      <c r="K51" s="157"/>
      <c r="L51" s="158" t="s">
        <v>114</v>
      </c>
      <c r="M51" s="157"/>
      <c r="N51" s="157"/>
      <c r="O51" s="157"/>
      <c r="P51" s="157"/>
      <c r="Q51" s="157"/>
      <c r="R51" s="157"/>
      <c r="S51" s="157"/>
      <c r="T51" s="157"/>
      <c r="U51" s="243"/>
      <c r="V51" s="124" t="s">
        <v>179</v>
      </c>
      <c r="W51" s="111"/>
      <c r="X51" s="98"/>
      <c r="Y51" s="124"/>
      <c r="Z51" s="40"/>
    </row>
    <row r="52" spans="1:26" ht="76.5" customHeight="1" x14ac:dyDescent="0.25">
      <c r="A52" s="206" t="s">
        <v>149</v>
      </c>
      <c r="B52" s="165" t="s">
        <v>114</v>
      </c>
      <c r="C52" s="153" t="s">
        <v>114</v>
      </c>
      <c r="D52" s="153" t="s">
        <v>114</v>
      </c>
      <c r="E52" s="153" t="s">
        <v>114</v>
      </c>
      <c r="F52" s="156" t="s">
        <v>51</v>
      </c>
      <c r="G52" s="167" t="s">
        <v>115</v>
      </c>
      <c r="H52" s="171" t="s">
        <v>90</v>
      </c>
      <c r="I52" s="171" t="s">
        <v>91</v>
      </c>
      <c r="J52" s="247"/>
      <c r="K52" s="157"/>
      <c r="L52" s="157"/>
      <c r="M52" s="157"/>
      <c r="N52" s="155" t="s">
        <v>114</v>
      </c>
      <c r="O52" s="157"/>
      <c r="P52" s="157"/>
      <c r="Q52" s="157"/>
      <c r="R52" s="158" t="s">
        <v>114</v>
      </c>
      <c r="S52" s="157"/>
      <c r="T52" s="157"/>
      <c r="U52" s="243" t="s">
        <v>114</v>
      </c>
      <c r="V52" s="124" t="s">
        <v>112</v>
      </c>
      <c r="W52" s="111">
        <v>42503</v>
      </c>
      <c r="X52" s="98"/>
      <c r="Y52" s="108"/>
      <c r="Z52" s="16"/>
    </row>
    <row r="53" spans="1:26" ht="58.5" customHeight="1" x14ac:dyDescent="0.25">
      <c r="A53" s="206" t="s">
        <v>180</v>
      </c>
      <c r="B53" s="165"/>
      <c r="C53" s="153"/>
      <c r="D53" s="153" t="s">
        <v>114</v>
      </c>
      <c r="E53" s="153"/>
      <c r="F53" s="156" t="s">
        <v>51</v>
      </c>
      <c r="G53" s="167" t="s">
        <v>115</v>
      </c>
      <c r="H53" s="171">
        <v>42491</v>
      </c>
      <c r="I53" s="171">
        <v>42521</v>
      </c>
      <c r="J53" s="247"/>
      <c r="K53" s="157"/>
      <c r="L53" s="157"/>
      <c r="M53" s="157"/>
      <c r="N53" s="155" t="s">
        <v>114</v>
      </c>
      <c r="O53" s="157"/>
      <c r="P53" s="157"/>
      <c r="Q53" s="157"/>
      <c r="R53" s="157"/>
      <c r="S53" s="157"/>
      <c r="T53" s="157"/>
      <c r="U53" s="243"/>
      <c r="V53" s="124" t="s">
        <v>112</v>
      </c>
      <c r="W53" s="111">
        <v>42521</v>
      </c>
      <c r="X53" s="98"/>
      <c r="Y53" s="108"/>
      <c r="Z53" s="16"/>
    </row>
    <row r="54" spans="1:26" ht="73.5" customHeight="1" x14ac:dyDescent="0.25">
      <c r="A54" s="206" t="s">
        <v>83</v>
      </c>
      <c r="B54" s="165" t="s">
        <v>114</v>
      </c>
      <c r="C54" s="153" t="s">
        <v>114</v>
      </c>
      <c r="D54" s="153" t="s">
        <v>114</v>
      </c>
      <c r="E54" s="153"/>
      <c r="F54" s="156" t="s">
        <v>57</v>
      </c>
      <c r="G54" s="167" t="s">
        <v>115</v>
      </c>
      <c r="H54" s="171" t="s">
        <v>92</v>
      </c>
      <c r="I54" s="171" t="s">
        <v>93</v>
      </c>
      <c r="J54" s="247"/>
      <c r="K54" s="157"/>
      <c r="L54" s="157"/>
      <c r="M54" s="157"/>
      <c r="N54" s="155" t="s">
        <v>114</v>
      </c>
      <c r="O54" s="157"/>
      <c r="P54" s="157"/>
      <c r="Q54" s="157"/>
      <c r="R54" s="157"/>
      <c r="S54" s="157"/>
      <c r="T54" s="157" t="s">
        <v>114</v>
      </c>
      <c r="U54" s="243"/>
      <c r="V54" s="124" t="s">
        <v>112</v>
      </c>
      <c r="W54" s="111">
        <v>42502</v>
      </c>
      <c r="X54" s="98"/>
      <c r="Y54" s="108"/>
      <c r="Z54" s="16"/>
    </row>
    <row r="55" spans="1:26" ht="90.75" customHeight="1" x14ac:dyDescent="0.25">
      <c r="A55" s="204" t="s">
        <v>81</v>
      </c>
      <c r="B55" s="356" t="s">
        <v>114</v>
      </c>
      <c r="C55" s="357" t="s">
        <v>114</v>
      </c>
      <c r="D55" s="357" t="s">
        <v>114</v>
      </c>
      <c r="E55" s="357" t="s">
        <v>114</v>
      </c>
      <c r="F55" s="358" t="s">
        <v>56</v>
      </c>
      <c r="G55" s="359" t="s">
        <v>115</v>
      </c>
      <c r="H55" s="211">
        <v>42583</v>
      </c>
      <c r="I55" s="211">
        <v>42636</v>
      </c>
      <c r="J55" s="247"/>
      <c r="K55" s="157"/>
      <c r="L55" s="157"/>
      <c r="M55" s="157"/>
      <c r="N55" s="157"/>
      <c r="O55" s="157"/>
      <c r="P55" s="157"/>
      <c r="Q55" s="157"/>
      <c r="R55" s="158" t="s">
        <v>114</v>
      </c>
      <c r="S55" s="157"/>
      <c r="T55" s="157"/>
      <c r="U55" s="243"/>
      <c r="V55" s="124" t="s">
        <v>112</v>
      </c>
      <c r="W55" s="111"/>
      <c r="X55" s="98"/>
      <c r="Y55" s="98" t="s">
        <v>218</v>
      </c>
      <c r="Z55" s="16"/>
    </row>
    <row r="56" spans="1:26" ht="90.75" customHeight="1" thickBot="1" x14ac:dyDescent="0.3">
      <c r="A56" s="207" t="s">
        <v>84</v>
      </c>
      <c r="B56" s="250" t="s">
        <v>114</v>
      </c>
      <c r="C56" s="251" t="s">
        <v>114</v>
      </c>
      <c r="D56" s="251" t="s">
        <v>114</v>
      </c>
      <c r="E56" s="251"/>
      <c r="F56" s="251" t="s">
        <v>56</v>
      </c>
      <c r="G56" s="252" t="s">
        <v>115</v>
      </c>
      <c r="H56" s="172" t="s">
        <v>94</v>
      </c>
      <c r="I56" s="172" t="s">
        <v>95</v>
      </c>
      <c r="J56" s="253" t="s">
        <v>114</v>
      </c>
      <c r="K56" s="179"/>
      <c r="L56" s="179"/>
      <c r="M56" s="254" t="s">
        <v>114</v>
      </c>
      <c r="N56" s="179"/>
      <c r="O56" s="179"/>
      <c r="P56" s="254" t="s">
        <v>114</v>
      </c>
      <c r="Q56" s="179"/>
      <c r="R56" s="179"/>
      <c r="S56" s="349" t="s">
        <v>114</v>
      </c>
      <c r="T56" s="179"/>
      <c r="U56" s="255"/>
      <c r="V56" s="224" t="s">
        <v>112</v>
      </c>
      <c r="W56" s="134">
        <v>42580</v>
      </c>
      <c r="X56" s="123"/>
      <c r="Y56" s="146"/>
      <c r="Z56" s="16"/>
    </row>
    <row r="57" spans="1:26" ht="18" customHeight="1" thickBot="1" x14ac:dyDescent="0.3">
      <c r="A57" s="585" t="s">
        <v>19</v>
      </c>
      <c r="B57" s="587" t="s">
        <v>20</v>
      </c>
      <c r="C57" s="588"/>
      <c r="D57" s="588"/>
      <c r="E57" s="588"/>
      <c r="F57" s="588" t="s">
        <v>21</v>
      </c>
      <c r="G57" s="590" t="s">
        <v>22</v>
      </c>
      <c r="H57" s="592" t="s">
        <v>23</v>
      </c>
      <c r="I57" s="593"/>
      <c r="J57" s="593"/>
      <c r="K57" s="593"/>
      <c r="L57" s="593"/>
      <c r="M57" s="593"/>
      <c r="N57" s="593"/>
      <c r="O57" s="593"/>
      <c r="P57" s="593"/>
      <c r="Q57" s="593"/>
      <c r="R57" s="593"/>
      <c r="S57" s="593"/>
      <c r="T57" s="593"/>
      <c r="U57" s="594"/>
      <c r="V57" s="319"/>
      <c r="W57" s="320"/>
      <c r="X57" s="317"/>
      <c r="Y57" s="321"/>
      <c r="Z57" s="322"/>
    </row>
    <row r="58" spans="1:26" ht="38.25" customHeight="1" thickBot="1" x14ac:dyDescent="0.3">
      <c r="A58" s="586"/>
      <c r="B58" s="164" t="s">
        <v>28</v>
      </c>
      <c r="C58" s="150" t="s">
        <v>29</v>
      </c>
      <c r="D58" s="151" t="s">
        <v>30</v>
      </c>
      <c r="E58" s="152" t="s">
        <v>31</v>
      </c>
      <c r="F58" s="589"/>
      <c r="G58" s="591"/>
      <c r="H58" s="161" t="s">
        <v>32</v>
      </c>
      <c r="I58" s="162" t="s">
        <v>33</v>
      </c>
      <c r="J58" s="162" t="s">
        <v>133</v>
      </c>
      <c r="K58" s="162" t="s">
        <v>146</v>
      </c>
      <c r="L58" s="162" t="s">
        <v>135</v>
      </c>
      <c r="M58" s="162" t="s">
        <v>147</v>
      </c>
      <c r="N58" s="162" t="s">
        <v>137</v>
      </c>
      <c r="O58" s="162" t="s">
        <v>138</v>
      </c>
      <c r="P58" s="162" t="s">
        <v>139</v>
      </c>
      <c r="Q58" s="162" t="s">
        <v>140</v>
      </c>
      <c r="R58" s="162" t="s">
        <v>141</v>
      </c>
      <c r="S58" s="162" t="s">
        <v>142</v>
      </c>
      <c r="T58" s="162" t="s">
        <v>143</v>
      </c>
      <c r="U58" s="163" t="s">
        <v>144</v>
      </c>
      <c r="V58" s="135"/>
      <c r="W58" s="135"/>
      <c r="X58" s="136"/>
      <c r="Y58" s="137"/>
    </row>
    <row r="59" spans="1:26" ht="26.25" customHeight="1" thickBot="1" x14ac:dyDescent="0.3">
      <c r="A59" s="633" t="s">
        <v>96</v>
      </c>
      <c r="B59" s="634"/>
      <c r="C59" s="634"/>
      <c r="D59" s="634"/>
      <c r="E59" s="634"/>
      <c r="F59" s="634"/>
      <c r="G59" s="634"/>
      <c r="H59" s="338"/>
      <c r="I59" s="338"/>
      <c r="J59" s="339"/>
      <c r="K59" s="338"/>
      <c r="L59" s="338"/>
      <c r="M59" s="339"/>
      <c r="N59" s="338"/>
      <c r="O59" s="338"/>
      <c r="P59" s="339"/>
      <c r="Q59" s="338"/>
      <c r="R59" s="338"/>
      <c r="S59" s="339"/>
      <c r="T59" s="338"/>
      <c r="U59" s="338"/>
      <c r="V59" s="339"/>
      <c r="W59" s="338"/>
      <c r="X59" s="339"/>
      <c r="Y59" s="340"/>
    </row>
    <row r="60" spans="1:26" ht="89.25" customHeight="1" x14ac:dyDescent="0.25">
      <c r="A60" s="299" t="s">
        <v>97</v>
      </c>
      <c r="B60" s="300" t="s">
        <v>114</v>
      </c>
      <c r="C60" s="267" t="s">
        <v>114</v>
      </c>
      <c r="D60" s="267" t="s">
        <v>114</v>
      </c>
      <c r="E60" s="267"/>
      <c r="F60" s="267" t="s">
        <v>57</v>
      </c>
      <c r="G60" s="301" t="s">
        <v>115</v>
      </c>
      <c r="H60" s="302" t="s">
        <v>116</v>
      </c>
      <c r="I60" s="302" t="s">
        <v>161</v>
      </c>
      <c r="J60" s="303"/>
      <c r="K60" s="269" t="s">
        <v>114</v>
      </c>
      <c r="L60" s="240"/>
      <c r="M60" s="269" t="s">
        <v>114</v>
      </c>
      <c r="N60" s="240"/>
      <c r="O60" s="240"/>
      <c r="P60" s="269" t="s">
        <v>114</v>
      </c>
      <c r="Q60" s="240"/>
      <c r="R60" s="240"/>
      <c r="S60" s="240"/>
      <c r="T60" s="240"/>
      <c r="U60" s="241"/>
      <c r="V60" s="225" t="s">
        <v>119</v>
      </c>
      <c r="W60" s="140">
        <v>42580</v>
      </c>
      <c r="X60" s="141"/>
      <c r="Y60" s="147"/>
      <c r="Z60" s="40"/>
    </row>
    <row r="61" spans="1:26" ht="42.75" customHeight="1" x14ac:dyDescent="0.25">
      <c r="A61" s="304" t="s">
        <v>174</v>
      </c>
      <c r="B61" s="305" t="s">
        <v>114</v>
      </c>
      <c r="C61" s="306" t="s">
        <v>114</v>
      </c>
      <c r="D61" s="306" t="s">
        <v>114</v>
      </c>
      <c r="E61" s="306"/>
      <c r="F61" s="306" t="s">
        <v>51</v>
      </c>
      <c r="G61" s="307" t="s">
        <v>115</v>
      </c>
      <c r="H61" s="283" t="s">
        <v>118</v>
      </c>
      <c r="I61" s="283" t="s">
        <v>102</v>
      </c>
      <c r="J61" s="247"/>
      <c r="K61" s="158" t="s">
        <v>114</v>
      </c>
      <c r="L61" s="157"/>
      <c r="M61" s="157"/>
      <c r="N61" s="157"/>
      <c r="O61" s="157"/>
      <c r="P61" s="158" t="s">
        <v>114</v>
      </c>
      <c r="Q61" s="157"/>
      <c r="R61" s="157"/>
      <c r="S61" s="157"/>
      <c r="T61" s="157"/>
      <c r="U61" s="243"/>
      <c r="V61" s="124" t="s">
        <v>119</v>
      </c>
      <c r="W61" s="111">
        <v>42580</v>
      </c>
      <c r="X61" s="98"/>
      <c r="Y61" s="148"/>
      <c r="Z61" s="40"/>
    </row>
    <row r="62" spans="1:26" ht="78" customHeight="1" x14ac:dyDescent="0.25">
      <c r="A62" s="304" t="s">
        <v>100</v>
      </c>
      <c r="B62" s="305"/>
      <c r="C62" s="306"/>
      <c r="D62" s="306"/>
      <c r="E62" s="306" t="s">
        <v>114</v>
      </c>
      <c r="F62" s="308" t="s">
        <v>57</v>
      </c>
      <c r="G62" s="307" t="s">
        <v>115</v>
      </c>
      <c r="H62" s="283" t="s">
        <v>103</v>
      </c>
      <c r="I62" s="283" t="s">
        <v>104</v>
      </c>
      <c r="J62" s="247"/>
      <c r="K62" s="158" t="s">
        <v>114</v>
      </c>
      <c r="L62" s="157"/>
      <c r="M62" s="157"/>
      <c r="N62" s="157"/>
      <c r="O62" s="157"/>
      <c r="P62" s="158" t="s">
        <v>114</v>
      </c>
      <c r="Q62" s="157"/>
      <c r="R62" s="157"/>
      <c r="S62" s="157"/>
      <c r="T62" s="157"/>
      <c r="U62" s="243"/>
      <c r="V62" s="124" t="s">
        <v>119</v>
      </c>
      <c r="W62" s="111">
        <v>42579</v>
      </c>
      <c r="X62" s="98"/>
      <c r="Y62" s="148"/>
      <c r="Z62" s="40"/>
    </row>
    <row r="63" spans="1:26" ht="63.75" customHeight="1" x14ac:dyDescent="0.25">
      <c r="A63" s="304" t="s">
        <v>201</v>
      </c>
      <c r="B63" s="305"/>
      <c r="C63" s="306"/>
      <c r="D63" s="306"/>
      <c r="E63" s="306" t="s">
        <v>50</v>
      </c>
      <c r="F63" s="308" t="s">
        <v>57</v>
      </c>
      <c r="G63" s="307" t="s">
        <v>115</v>
      </c>
      <c r="H63" s="283" t="s">
        <v>177</v>
      </c>
      <c r="I63" s="283" t="s">
        <v>178</v>
      </c>
      <c r="J63" s="247"/>
      <c r="K63" s="158" t="s">
        <v>114</v>
      </c>
      <c r="L63" s="157"/>
      <c r="M63" s="157"/>
      <c r="N63" s="157"/>
      <c r="O63" s="157"/>
      <c r="P63" s="158" t="s">
        <v>114</v>
      </c>
      <c r="Q63" s="157"/>
      <c r="R63" s="157"/>
      <c r="S63" s="157"/>
      <c r="T63" s="157"/>
      <c r="U63" s="243"/>
      <c r="V63" s="124" t="s">
        <v>119</v>
      </c>
      <c r="W63" s="111">
        <v>42583</v>
      </c>
      <c r="X63" s="98"/>
      <c r="Y63" s="148"/>
      <c r="Z63" s="40"/>
    </row>
    <row r="64" spans="1:26" ht="96" customHeight="1" thickBot="1" x14ac:dyDescent="0.3">
      <c r="A64" s="309" t="s">
        <v>98</v>
      </c>
      <c r="B64" s="310" t="s">
        <v>114</v>
      </c>
      <c r="C64" s="272" t="s">
        <v>114</v>
      </c>
      <c r="D64" s="272" t="s">
        <v>114</v>
      </c>
      <c r="E64" s="272"/>
      <c r="F64" s="311" t="s">
        <v>57</v>
      </c>
      <c r="G64" s="312" t="s">
        <v>115</v>
      </c>
      <c r="H64" s="284" t="s">
        <v>101</v>
      </c>
      <c r="I64" s="284" t="s">
        <v>117</v>
      </c>
      <c r="J64" s="313"/>
      <c r="K64" s="179"/>
      <c r="L64" s="179"/>
      <c r="M64" s="179"/>
      <c r="N64" s="254" t="s">
        <v>114</v>
      </c>
      <c r="O64" s="179"/>
      <c r="P64" s="179"/>
      <c r="Q64" s="179"/>
      <c r="R64" s="314" t="s">
        <v>114</v>
      </c>
      <c r="S64" s="179"/>
      <c r="T64" s="179"/>
      <c r="U64" s="255"/>
      <c r="V64" s="226" t="s">
        <v>119</v>
      </c>
      <c r="W64" s="143">
        <v>42521</v>
      </c>
      <c r="X64" s="144"/>
      <c r="Y64" s="149" t="s">
        <v>219</v>
      </c>
      <c r="Z64" s="40"/>
    </row>
    <row r="65" spans="1:26" ht="21" customHeight="1" thickBot="1" x14ac:dyDescent="0.3">
      <c r="A65" s="585" t="s">
        <v>19</v>
      </c>
      <c r="B65" s="587" t="s">
        <v>20</v>
      </c>
      <c r="C65" s="588"/>
      <c r="D65" s="588"/>
      <c r="E65" s="588"/>
      <c r="F65" s="588" t="s">
        <v>21</v>
      </c>
      <c r="G65" s="590" t="s">
        <v>22</v>
      </c>
      <c r="H65" s="592" t="s">
        <v>23</v>
      </c>
      <c r="I65" s="593"/>
      <c r="J65" s="593"/>
      <c r="K65" s="593"/>
      <c r="L65" s="593"/>
      <c r="M65" s="593"/>
      <c r="N65" s="593"/>
      <c r="O65" s="593"/>
      <c r="P65" s="593"/>
      <c r="Q65" s="593"/>
      <c r="R65" s="593"/>
      <c r="S65" s="593"/>
      <c r="T65" s="593"/>
      <c r="U65" s="594"/>
      <c r="V65" s="341"/>
      <c r="W65" s="342"/>
      <c r="X65" s="343"/>
      <c r="Y65" s="344"/>
      <c r="Z65" s="322"/>
    </row>
    <row r="66" spans="1:26" ht="36" customHeight="1" thickBot="1" x14ac:dyDescent="0.3">
      <c r="A66" s="586"/>
      <c r="B66" s="164" t="s">
        <v>28</v>
      </c>
      <c r="C66" s="150" t="s">
        <v>29</v>
      </c>
      <c r="D66" s="151" t="s">
        <v>30</v>
      </c>
      <c r="E66" s="152" t="s">
        <v>31</v>
      </c>
      <c r="F66" s="589"/>
      <c r="G66" s="591"/>
      <c r="H66" s="161" t="s">
        <v>32</v>
      </c>
      <c r="I66" s="162" t="s">
        <v>33</v>
      </c>
      <c r="J66" s="162" t="s">
        <v>133</v>
      </c>
      <c r="K66" s="162" t="s">
        <v>146</v>
      </c>
      <c r="L66" s="162" t="s">
        <v>135</v>
      </c>
      <c r="M66" s="162" t="s">
        <v>147</v>
      </c>
      <c r="N66" s="162" t="s">
        <v>137</v>
      </c>
      <c r="O66" s="162" t="s">
        <v>138</v>
      </c>
      <c r="P66" s="162" t="s">
        <v>139</v>
      </c>
      <c r="Q66" s="162" t="s">
        <v>140</v>
      </c>
      <c r="R66" s="162" t="s">
        <v>141</v>
      </c>
      <c r="S66" s="162" t="s">
        <v>142</v>
      </c>
      <c r="T66" s="162" t="s">
        <v>143</v>
      </c>
      <c r="U66" s="163" t="s">
        <v>144</v>
      </c>
      <c r="V66" s="341"/>
      <c r="W66" s="342"/>
      <c r="X66" s="343"/>
      <c r="Y66" s="344"/>
      <c r="Z66" s="322"/>
    </row>
    <row r="67" spans="1:26" ht="30.75" customHeight="1" thickBot="1" x14ac:dyDescent="0.3">
      <c r="A67" s="256" t="s">
        <v>222</v>
      </c>
      <c r="B67" s="257"/>
      <c r="C67" s="257"/>
      <c r="D67" s="257"/>
      <c r="E67" s="257"/>
      <c r="F67" s="257"/>
      <c r="G67" s="257"/>
      <c r="H67" s="258"/>
      <c r="I67" s="258"/>
      <c r="J67" s="257"/>
      <c r="K67" s="257"/>
      <c r="L67" s="257"/>
      <c r="M67" s="257"/>
      <c r="N67" s="257"/>
      <c r="O67" s="257"/>
      <c r="P67" s="257"/>
      <c r="Q67" s="257"/>
      <c r="R67" s="257"/>
      <c r="S67" s="257"/>
      <c r="T67" s="257"/>
      <c r="U67" s="274"/>
      <c r="V67" s="135"/>
      <c r="W67" s="135"/>
      <c r="X67" s="136"/>
      <c r="Y67" s="137"/>
    </row>
    <row r="68" spans="1:26" ht="82.5" customHeight="1" x14ac:dyDescent="0.25">
      <c r="A68" s="277" t="s">
        <v>105</v>
      </c>
      <c r="B68" s="275"/>
      <c r="C68" s="259"/>
      <c r="D68" s="259"/>
      <c r="E68" s="259" t="s">
        <v>114</v>
      </c>
      <c r="F68" s="259" t="s">
        <v>57</v>
      </c>
      <c r="G68" s="279" t="s">
        <v>115</v>
      </c>
      <c r="H68" s="281" t="s">
        <v>106</v>
      </c>
      <c r="I68" s="281" t="s">
        <v>107</v>
      </c>
      <c r="J68" s="609"/>
      <c r="K68" s="611"/>
      <c r="L68" s="613" t="s">
        <v>114</v>
      </c>
      <c r="M68" s="611"/>
      <c r="N68" s="611"/>
      <c r="O68" s="613" t="s">
        <v>114</v>
      </c>
      <c r="P68" s="611"/>
      <c r="Q68" s="611"/>
      <c r="R68" s="635" t="s">
        <v>114</v>
      </c>
      <c r="S68" s="611"/>
      <c r="T68" s="611"/>
      <c r="U68" s="621" t="s">
        <v>114</v>
      </c>
      <c r="V68" s="615" t="s">
        <v>110</v>
      </c>
      <c r="W68" s="130"/>
      <c r="X68" s="617"/>
      <c r="Y68" s="619"/>
      <c r="Z68" s="494"/>
    </row>
    <row r="69" spans="1:26" ht="30.75" customHeight="1" x14ac:dyDescent="0.25">
      <c r="A69" s="278" t="s">
        <v>223</v>
      </c>
      <c r="B69" s="276"/>
      <c r="C69" s="260"/>
      <c r="D69" s="260"/>
      <c r="E69" s="260" t="s">
        <v>114</v>
      </c>
      <c r="F69" s="260" t="s">
        <v>51</v>
      </c>
      <c r="G69" s="280"/>
      <c r="H69" s="282"/>
      <c r="I69" s="283">
        <v>42460</v>
      </c>
      <c r="J69" s="610"/>
      <c r="K69" s="612"/>
      <c r="L69" s="614"/>
      <c r="M69" s="612"/>
      <c r="N69" s="612"/>
      <c r="O69" s="614"/>
      <c r="P69" s="612"/>
      <c r="Q69" s="612"/>
      <c r="R69" s="636"/>
      <c r="S69" s="612"/>
      <c r="T69" s="612"/>
      <c r="U69" s="622"/>
      <c r="V69" s="615"/>
      <c r="W69" s="111"/>
      <c r="X69" s="617"/>
      <c r="Y69" s="619"/>
      <c r="Z69" s="498"/>
    </row>
    <row r="70" spans="1:26" ht="30.75" customHeight="1" x14ac:dyDescent="0.25">
      <c r="A70" s="278" t="s">
        <v>224</v>
      </c>
      <c r="B70" s="276"/>
      <c r="C70" s="260"/>
      <c r="D70" s="260"/>
      <c r="E70" s="260" t="s">
        <v>114</v>
      </c>
      <c r="F70" s="260" t="s">
        <v>56</v>
      </c>
      <c r="G70" s="280"/>
      <c r="H70" s="282"/>
      <c r="I70" s="283">
        <v>42551</v>
      </c>
      <c r="J70" s="610"/>
      <c r="K70" s="612"/>
      <c r="L70" s="614"/>
      <c r="M70" s="612"/>
      <c r="N70" s="612"/>
      <c r="O70" s="614"/>
      <c r="P70" s="612"/>
      <c r="Q70" s="612"/>
      <c r="R70" s="636"/>
      <c r="S70" s="612"/>
      <c r="T70" s="612"/>
      <c r="U70" s="622"/>
      <c r="V70" s="615"/>
      <c r="W70" s="111"/>
      <c r="X70" s="617"/>
      <c r="Y70" s="619"/>
      <c r="Z70" s="498"/>
    </row>
    <row r="71" spans="1:26" ht="42" customHeight="1" thickBot="1" x14ac:dyDescent="0.3">
      <c r="A71" s="285" t="s">
        <v>225</v>
      </c>
      <c r="B71" s="286"/>
      <c r="C71" s="261"/>
      <c r="D71" s="261"/>
      <c r="E71" s="261" t="s">
        <v>114</v>
      </c>
      <c r="F71" s="261" t="s">
        <v>57</v>
      </c>
      <c r="G71" s="287"/>
      <c r="H71" s="288"/>
      <c r="I71" s="289">
        <v>42551</v>
      </c>
      <c r="J71" s="610"/>
      <c r="K71" s="612"/>
      <c r="L71" s="614"/>
      <c r="M71" s="612"/>
      <c r="N71" s="612"/>
      <c r="O71" s="614"/>
      <c r="P71" s="612"/>
      <c r="Q71" s="612"/>
      <c r="R71" s="636"/>
      <c r="S71" s="612"/>
      <c r="T71" s="612"/>
      <c r="U71" s="622"/>
      <c r="V71" s="616"/>
      <c r="W71" s="111"/>
      <c r="X71" s="618"/>
      <c r="Y71" s="620"/>
      <c r="Z71" s="495"/>
    </row>
    <row r="72" spans="1:26" ht="30.75" customHeight="1" thickBot="1" x14ac:dyDescent="0.3">
      <c r="A72" s="256" t="s">
        <v>40</v>
      </c>
      <c r="B72" s="257"/>
      <c r="C72" s="257"/>
      <c r="D72" s="257"/>
      <c r="E72" s="257"/>
      <c r="F72" s="257"/>
      <c r="G72" s="257"/>
      <c r="H72" s="258"/>
      <c r="I72" s="258"/>
      <c r="J72" s="257"/>
      <c r="K72" s="257"/>
      <c r="L72" s="257"/>
      <c r="M72" s="257"/>
      <c r="N72" s="257"/>
      <c r="O72" s="257"/>
      <c r="P72" s="257"/>
      <c r="Q72" s="257"/>
      <c r="R72" s="257"/>
      <c r="S72" s="257"/>
      <c r="T72" s="257"/>
      <c r="U72" s="274"/>
      <c r="V72" s="105"/>
      <c r="W72" s="105"/>
      <c r="X72" s="118"/>
      <c r="Y72" s="117"/>
    </row>
    <row r="73" spans="1:26" ht="23.25" customHeight="1" x14ac:dyDescent="0.25">
      <c r="A73" s="290"/>
      <c r="B73" s="266"/>
      <c r="C73" s="266"/>
      <c r="D73" s="266"/>
      <c r="E73" s="266"/>
      <c r="F73" s="266"/>
      <c r="G73" s="266"/>
      <c r="H73" s="291"/>
      <c r="I73" s="268"/>
      <c r="J73" s="613" t="s">
        <v>114</v>
      </c>
      <c r="K73" s="613" t="s">
        <v>114</v>
      </c>
      <c r="L73" s="630" t="s">
        <v>114</v>
      </c>
      <c r="M73" s="613" t="s">
        <v>114</v>
      </c>
      <c r="N73" s="613" t="s">
        <v>114</v>
      </c>
      <c r="O73" s="630" t="s">
        <v>114</v>
      </c>
      <c r="P73" s="613" t="s">
        <v>114</v>
      </c>
      <c r="Q73" s="613" t="s">
        <v>114</v>
      </c>
      <c r="R73" s="635" t="s">
        <v>114</v>
      </c>
      <c r="S73" s="611"/>
      <c r="T73" s="611"/>
      <c r="U73" s="621"/>
      <c r="V73" s="637"/>
      <c r="W73" s="100"/>
      <c r="X73" s="639"/>
      <c r="Y73" s="127"/>
      <c r="Z73" s="126"/>
    </row>
    <row r="74" spans="1:26" ht="29.25" customHeight="1" thickBot="1" x14ac:dyDescent="0.3">
      <c r="A74" s="292"/>
      <c r="B74" s="271"/>
      <c r="C74" s="271"/>
      <c r="D74" s="271"/>
      <c r="E74" s="271"/>
      <c r="F74" s="271"/>
      <c r="G74" s="271"/>
      <c r="H74" s="293"/>
      <c r="I74" s="273"/>
      <c r="J74" s="629"/>
      <c r="K74" s="629"/>
      <c r="L74" s="631"/>
      <c r="M74" s="629"/>
      <c r="N74" s="629"/>
      <c r="O74" s="631"/>
      <c r="P74" s="629"/>
      <c r="Q74" s="629"/>
      <c r="R74" s="641"/>
      <c r="S74" s="642"/>
      <c r="T74" s="642"/>
      <c r="U74" s="643"/>
      <c r="V74" s="638"/>
      <c r="W74" s="128"/>
      <c r="X74" s="640"/>
      <c r="Y74" s="129"/>
      <c r="Z74" s="126"/>
    </row>
    <row r="75" spans="1:26" ht="30.75" customHeight="1" thickBot="1" x14ac:dyDescent="0.3">
      <c r="A75" s="262" t="s">
        <v>41</v>
      </c>
      <c r="B75" s="263"/>
      <c r="C75" s="263"/>
      <c r="D75" s="263"/>
      <c r="E75" s="263"/>
      <c r="F75" s="263"/>
      <c r="G75" s="263"/>
      <c r="H75" s="264"/>
      <c r="I75" s="264"/>
      <c r="J75" s="263"/>
      <c r="K75" s="263"/>
      <c r="L75" s="263"/>
      <c r="M75" s="263"/>
      <c r="N75" s="263"/>
      <c r="O75" s="263"/>
      <c r="P75" s="263"/>
      <c r="Q75" s="263"/>
      <c r="R75" s="263"/>
      <c r="S75" s="263"/>
      <c r="T75" s="263"/>
      <c r="U75" s="294"/>
      <c r="V75" s="131"/>
      <c r="W75" s="131"/>
      <c r="X75" s="132"/>
      <c r="Y75" s="133"/>
    </row>
    <row r="76" spans="1:26" ht="42.75" customHeight="1" x14ac:dyDescent="0.25">
      <c r="A76" s="265" t="s">
        <v>61</v>
      </c>
      <c r="B76" s="266" t="s">
        <v>114</v>
      </c>
      <c r="C76" s="266" t="s">
        <v>114</v>
      </c>
      <c r="D76" s="266" t="s">
        <v>114</v>
      </c>
      <c r="E76" s="266"/>
      <c r="F76" s="267" t="s">
        <v>56</v>
      </c>
      <c r="G76" s="267" t="s">
        <v>115</v>
      </c>
      <c r="H76" s="268" t="s">
        <v>63</v>
      </c>
      <c r="I76" s="268" t="s">
        <v>64</v>
      </c>
      <c r="J76" s="240"/>
      <c r="K76" s="240"/>
      <c r="L76" s="240"/>
      <c r="M76" s="240"/>
      <c r="N76" s="240"/>
      <c r="O76" s="240"/>
      <c r="P76" s="269" t="s">
        <v>114</v>
      </c>
      <c r="Q76" s="269" t="s">
        <v>114</v>
      </c>
      <c r="R76" s="240"/>
      <c r="S76" s="240"/>
      <c r="T76" s="240"/>
      <c r="U76" s="297" t="s">
        <v>114</v>
      </c>
      <c r="V76" s="295" t="s">
        <v>120</v>
      </c>
      <c r="W76" s="140"/>
      <c r="X76" s="141"/>
      <c r="Y76" s="142"/>
      <c r="Z76" s="138"/>
    </row>
    <row r="77" spans="1:26" ht="48" customHeight="1" thickBot="1" x14ac:dyDescent="0.3">
      <c r="A77" s="270" t="s">
        <v>62</v>
      </c>
      <c r="B77" s="271" t="s">
        <v>114</v>
      </c>
      <c r="C77" s="271" t="s">
        <v>114</v>
      </c>
      <c r="D77" s="271" t="s">
        <v>114</v>
      </c>
      <c r="E77" s="271"/>
      <c r="F77" s="272" t="s">
        <v>51</v>
      </c>
      <c r="G77" s="272" t="s">
        <v>115</v>
      </c>
      <c r="H77" s="273" t="s">
        <v>63</v>
      </c>
      <c r="I77" s="273" t="s">
        <v>65</v>
      </c>
      <c r="J77" s="179"/>
      <c r="K77" s="179"/>
      <c r="L77" s="179"/>
      <c r="M77" s="179"/>
      <c r="N77" s="179"/>
      <c r="O77" s="179"/>
      <c r="P77" s="254" t="s">
        <v>114</v>
      </c>
      <c r="Q77" s="254" t="s">
        <v>114</v>
      </c>
      <c r="R77" s="179"/>
      <c r="S77" s="179"/>
      <c r="T77" s="179"/>
      <c r="U77" s="298" t="s">
        <v>114</v>
      </c>
      <c r="V77" s="296" t="s">
        <v>120</v>
      </c>
      <c r="W77" s="143"/>
      <c r="X77" s="144"/>
      <c r="Y77" s="145"/>
      <c r="Z77" s="138"/>
    </row>
    <row r="78" spans="1:26" x14ac:dyDescent="0.25">
      <c r="W78" s="139"/>
    </row>
    <row r="79" spans="1:26" ht="18.75" x14ac:dyDescent="0.3">
      <c r="A79" s="351" t="s">
        <v>172</v>
      </c>
      <c r="B79" s="39"/>
      <c r="C79" s="39"/>
      <c r="D79" s="39"/>
      <c r="E79" s="39"/>
    </row>
    <row r="80" spans="1:26" ht="18.75" x14ac:dyDescent="0.3">
      <c r="A80" s="352" t="s">
        <v>195</v>
      </c>
      <c r="B80" s="38"/>
      <c r="C80" s="38"/>
      <c r="D80" s="38"/>
      <c r="E80" s="38"/>
    </row>
    <row r="81" spans="1:5" ht="18.75" x14ac:dyDescent="0.3">
      <c r="A81" s="353" t="s">
        <v>196</v>
      </c>
      <c r="B81" s="37"/>
      <c r="C81" s="37"/>
      <c r="D81" s="37"/>
      <c r="E81" s="37"/>
    </row>
    <row r="82" spans="1:5" ht="18.75" x14ac:dyDescent="0.3">
      <c r="A82" s="354" t="s">
        <v>232</v>
      </c>
    </row>
    <row r="85" spans="1:5" x14ac:dyDescent="0.25">
      <c r="A85" s="91"/>
    </row>
  </sheetData>
  <mergeCells count="86">
    <mergeCell ref="V73:V74"/>
    <mergeCell ref="X73:X74"/>
    <mergeCell ref="P73:P74"/>
    <mergeCell ref="Q73:Q74"/>
    <mergeCell ref="R73:R74"/>
    <mergeCell ref="S73:S74"/>
    <mergeCell ref="T73:T74"/>
    <mergeCell ref="U73:U74"/>
    <mergeCell ref="G57:G58"/>
    <mergeCell ref="M73:M74"/>
    <mergeCell ref="N73:N74"/>
    <mergeCell ref="O73:O74"/>
    <mergeCell ref="P68:P71"/>
    <mergeCell ref="O68:O71"/>
    <mergeCell ref="H57:U57"/>
    <mergeCell ref="A59:G59"/>
    <mergeCell ref="A65:A66"/>
    <mergeCell ref="B65:E65"/>
    <mergeCell ref="F65:F66"/>
    <mergeCell ref="G65:G66"/>
    <mergeCell ref="H65:U65"/>
    <mergeCell ref="R68:R71"/>
    <mergeCell ref="S68:S71"/>
    <mergeCell ref="Q68:Q71"/>
    <mergeCell ref="H22:U22"/>
    <mergeCell ref="A22:A23"/>
    <mergeCell ref="B22:E22"/>
    <mergeCell ref="J73:J74"/>
    <mergeCell ref="K73:K74"/>
    <mergeCell ref="L73:L74"/>
    <mergeCell ref="F22:F23"/>
    <mergeCell ref="G22:G23"/>
    <mergeCell ref="A34:A35"/>
    <mergeCell ref="B34:E34"/>
    <mergeCell ref="F34:F35"/>
    <mergeCell ref="G34:G35"/>
    <mergeCell ref="H34:U34"/>
    <mergeCell ref="A57:A58"/>
    <mergeCell ref="B57:E57"/>
    <mergeCell ref="F57:F58"/>
    <mergeCell ref="V68:V71"/>
    <mergeCell ref="X68:X71"/>
    <mergeCell ref="Y68:Y71"/>
    <mergeCell ref="Z68:Z71"/>
    <mergeCell ref="T68:T71"/>
    <mergeCell ref="U68:U71"/>
    <mergeCell ref="J68:J71"/>
    <mergeCell ref="K68:K71"/>
    <mergeCell ref="L68:L71"/>
    <mergeCell ref="M68:M71"/>
    <mergeCell ref="N68:N71"/>
    <mergeCell ref="V12:V13"/>
    <mergeCell ref="X12:X13"/>
    <mergeCell ref="Y12:Y13"/>
    <mergeCell ref="A10:G10"/>
    <mergeCell ref="Z12:Z13"/>
    <mergeCell ref="A12:A13"/>
    <mergeCell ref="B12:E12"/>
    <mergeCell ref="F12:F13"/>
    <mergeCell ref="G12:G13"/>
    <mergeCell ref="H12:U12"/>
    <mergeCell ref="H10:Y10"/>
    <mergeCell ref="A11:G11"/>
    <mergeCell ref="H11:Y11"/>
    <mergeCell ref="A1:U1"/>
    <mergeCell ref="A2:B2"/>
    <mergeCell ref="C2:W2"/>
    <mergeCell ref="A3:B3"/>
    <mergeCell ref="C3:W3"/>
    <mergeCell ref="A4:B4"/>
    <mergeCell ref="C4:Y4"/>
    <mergeCell ref="A8:A9"/>
    <mergeCell ref="B8:F8"/>
    <mergeCell ref="I8:V8"/>
    <mergeCell ref="B9:F9"/>
    <mergeCell ref="I9:W9"/>
    <mergeCell ref="A5:B5"/>
    <mergeCell ref="C5:Y5"/>
    <mergeCell ref="A6:B6"/>
    <mergeCell ref="C6:Y6"/>
    <mergeCell ref="A7:Y7"/>
    <mergeCell ref="A46:A47"/>
    <mergeCell ref="B46:E46"/>
    <mergeCell ref="F46:F47"/>
    <mergeCell ref="G46:G47"/>
    <mergeCell ref="H46:U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formato y seguimiento PAA</vt:lpstr>
      <vt:lpstr>Hoja1</vt:lpstr>
      <vt:lpstr>Hoja2</vt:lpstr>
      <vt:lpstr>PRIORIZACIÓN (2)</vt:lpstr>
      <vt:lpstr>2022 V3</vt:lpstr>
      <vt:lpstr>CCCI (26-09-16)</vt:lpstr>
      <vt:lpstr>'2022 V3'!Área_de_impresión</vt:lpstr>
      <vt:lpstr>'formato y seguimiento PAA'!Área_de_impresión</vt:lpstr>
      <vt:lpstr>'2022 V3'!Títulos_a_imprimir</vt:lpstr>
      <vt:lpstr>'formato y seguimiento PAA'!Títulos_a_imprimir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Maria Del Pilar Duarte Fontecha</cp:lastModifiedBy>
  <cp:revision>7</cp:revision>
  <cp:lastPrinted>2022-01-28T17:21:31Z</cp:lastPrinted>
  <dcterms:created xsi:type="dcterms:W3CDTF">2015-01-26T19:16:01Z</dcterms:created>
  <dcterms:modified xsi:type="dcterms:W3CDTF">2024-06-17T16:45:06Z</dcterms:modified>
  <dc:language>es</dc:language>
</cp:coreProperties>
</file>