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odesalvador\Desktop\odesalvador Directo\Desktop\IDARTES\Informes 2019\"/>
    </mc:Choice>
  </mc:AlternateContent>
  <bookViews>
    <workbookView xWindow="0" yWindow="0" windowWidth="20490" windowHeight="7665" activeTab="1"/>
  </bookViews>
  <sheets>
    <sheet name="Indicadores 2 trimestre" sheetId="1" r:id="rId1"/>
    <sheet name="2 trimestre" sheetId="2" r:id="rId2"/>
  </sheets>
  <externalReferences>
    <externalReference r:id="rId3"/>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5" i="2" l="1"/>
  <c r="I28" i="2" l="1"/>
  <c r="I25" i="2"/>
  <c r="H16" i="2"/>
  <c r="H11" i="2"/>
  <c r="H15" i="2"/>
  <c r="I27" i="2" s="1"/>
  <c r="I23" i="2" l="1"/>
  <c r="B23" i="1" l="1"/>
  <c r="B13" i="1"/>
  <c r="D6" i="2"/>
  <c r="A30" i="2"/>
  <c r="A29" i="2"/>
  <c r="A28" i="2"/>
  <c r="O27" i="2"/>
  <c r="A27" i="2"/>
  <c r="A26" i="2"/>
  <c r="A25" i="2"/>
  <c r="Q24" i="2"/>
  <c r="S24" i="2" s="1"/>
  <c r="R27" i="2" s="1"/>
  <c r="A24" i="2"/>
  <c r="Q23" i="2"/>
  <c r="R23" i="2" s="1"/>
  <c r="R24" i="2" s="1"/>
  <c r="A23" i="2"/>
  <c r="E18" i="2"/>
  <c r="H30" i="2" s="1"/>
  <c r="A18" i="2"/>
  <c r="B30" i="2" s="1"/>
  <c r="E17" i="2"/>
  <c r="H29" i="2" s="1"/>
  <c r="A17" i="2"/>
  <c r="B29" i="2" s="1"/>
  <c r="E16" i="2"/>
  <c r="H28" i="2" s="1"/>
  <c r="A16" i="2"/>
  <c r="B28" i="2" s="1"/>
  <c r="H27" i="2"/>
  <c r="A15" i="2"/>
  <c r="B27" i="2" s="1"/>
  <c r="E14" i="2"/>
  <c r="H26" i="2" s="1"/>
  <c r="A14" i="2"/>
  <c r="B26" i="2" s="1"/>
  <c r="E13" i="2"/>
  <c r="H25" i="2" s="1"/>
  <c r="A13" i="2"/>
  <c r="B25" i="2" s="1"/>
  <c r="E12" i="2"/>
  <c r="H24" i="2" s="1"/>
  <c r="A12" i="2"/>
  <c r="B24" i="2" s="1"/>
  <c r="E11" i="2"/>
  <c r="H23" i="2" s="1"/>
  <c r="A11" i="2"/>
  <c r="B23" i="2" s="1"/>
  <c r="C28" i="1"/>
  <c r="B28" i="1"/>
  <c r="C27" i="1"/>
  <c r="B27" i="1"/>
  <c r="A27" i="1"/>
  <c r="C26" i="1"/>
  <c r="B26" i="1"/>
  <c r="C25" i="1"/>
  <c r="B25" i="1"/>
  <c r="A25" i="1"/>
  <c r="C24" i="1"/>
  <c r="B24" i="1"/>
  <c r="C23" i="1"/>
  <c r="A23" i="1"/>
  <c r="C22" i="1"/>
  <c r="B22" i="1"/>
  <c r="C21" i="1"/>
  <c r="B21" i="1"/>
  <c r="A21" i="1"/>
  <c r="C20" i="1"/>
  <c r="B20" i="1"/>
  <c r="C19" i="1"/>
  <c r="B19" i="1"/>
  <c r="A19" i="1"/>
  <c r="C18" i="1"/>
  <c r="B18" i="1"/>
  <c r="C17" i="1"/>
  <c r="B17" i="1"/>
  <c r="A17" i="1"/>
  <c r="C16" i="1"/>
  <c r="B16" i="1"/>
  <c r="C15" i="1"/>
  <c r="B15" i="1"/>
  <c r="A15" i="1"/>
  <c r="C14" i="1"/>
  <c r="B14" i="1"/>
  <c r="C13" i="1"/>
  <c r="A13" i="1"/>
  <c r="E6" i="1"/>
</calcChain>
</file>

<file path=xl/comments1.xml><?xml version="1.0" encoding="utf-8"?>
<comments xmlns="http://schemas.openxmlformats.org/spreadsheetml/2006/main">
  <authors>
    <author>odesalvador</author>
  </authors>
  <commentList>
    <comment ref="I21" authorId="0" shapeId="0">
      <text>
        <r>
          <rPr>
            <b/>
            <sz val="9"/>
            <color indexed="81"/>
            <rFont val="Tahoma"/>
            <family val="2"/>
          </rPr>
          <t>odesalvador:</t>
        </r>
        <r>
          <rPr>
            <sz val="9"/>
            <color indexed="81"/>
            <rFont val="Tahoma"/>
            <family val="2"/>
          </rPr>
          <t xml:space="preserve">
Ganadores al 19 de  Junio 2019</t>
        </r>
      </text>
    </comment>
    <comment ref="I22" authorId="0" shapeId="0">
      <text>
        <r>
          <rPr>
            <b/>
            <sz val="9"/>
            <color indexed="81"/>
            <rFont val="Tahoma"/>
            <family val="2"/>
          </rPr>
          <t>odesalvador:</t>
        </r>
        <r>
          <rPr>
            <sz val="9"/>
            <color indexed="81"/>
            <rFont val="Tahoma"/>
            <family val="2"/>
          </rPr>
          <t xml:space="preserve">
Inscritos a 28 convocatorias  al 19 de Junio  del 2019</t>
        </r>
      </text>
    </comment>
    <comment ref="I23" authorId="0" shapeId="0">
      <text>
        <r>
          <rPr>
            <b/>
            <sz val="9"/>
            <color indexed="81"/>
            <rFont val="Tahoma"/>
            <family val="2"/>
          </rPr>
          <t>odesalvador:</t>
        </r>
        <r>
          <rPr>
            <sz val="9"/>
            <color indexed="81"/>
            <rFont val="Tahoma"/>
            <family val="2"/>
          </rPr>
          <t xml:space="preserve">
Premios al 19 de Junio 2019</t>
        </r>
      </text>
    </comment>
  </commentList>
</comments>
</file>

<file path=xl/sharedStrings.xml><?xml version="1.0" encoding="utf-8"?>
<sst xmlns="http://schemas.openxmlformats.org/spreadsheetml/2006/main" count="96" uniqueCount="67">
  <si>
    <t>DIRECCIONAMIENTO ESTRATÉGICO INSTITUCIONAL</t>
  </si>
  <si>
    <t>Código: 2MI-GFOM-IND-01</t>
  </si>
  <si>
    <t>Fecha: 29/01/2019</t>
  </si>
  <si>
    <t>HOJA DE VIDA DEL INDICADOR</t>
  </si>
  <si>
    <t>Versión: 1</t>
  </si>
  <si>
    <t>Página: 2 de 3</t>
  </si>
  <si>
    <t>NOMBRE DEL INDICADOR</t>
  </si>
  <si>
    <t>RESPONSABLE DE DILIGENCIAMIENTO</t>
  </si>
  <si>
    <t>TRIMESTRE REPORTADO</t>
  </si>
  <si>
    <t>FECHA DE REPORTE</t>
  </si>
  <si>
    <t>FUENTE DE INFORMACIÓN</t>
  </si>
  <si>
    <t>Matrices de seguimiento y  consolidadas de convocatorias, matriz de seguimiento cuantitativo de ganadores, proyecciones de población para Bogotá 2.017-2.020, matriz de seguimiento de apoyos concertados, Siscred- SCRD</t>
  </si>
  <si>
    <t>SEGUIMIENTO</t>
  </si>
  <si>
    <t>COMPONENTE</t>
  </si>
  <si>
    <t>VARIABLES</t>
  </si>
  <si>
    <t>ene.</t>
  </si>
  <si>
    <t>feb.</t>
  </si>
  <si>
    <t>mar.</t>
  </si>
  <si>
    <t>abr.</t>
  </si>
  <si>
    <t>may.</t>
  </si>
  <si>
    <t>jun.</t>
  </si>
  <si>
    <t>jul.</t>
  </si>
  <si>
    <t>ago.</t>
  </si>
  <si>
    <t>sept.</t>
  </si>
  <si>
    <t>oct.</t>
  </si>
  <si>
    <t>nov.</t>
  </si>
  <si>
    <t>dic.</t>
  </si>
  <si>
    <t>Nota: (1)Se proyectó  la población trimestral de 18 y + de Bogotá con base en DANE-GEIH y Proyecciones por edades simples Censo 2.005. El Número de Artistas Integrantes Inscritos se obtiene de consolidar el total de artistas integrantes inscritos por cada convocatoria que cierra en el respectivo trimestre; importante tener en cuenta, en el cálculo se incluyó los artistas que se presentan más de una vez pero en convocatorias diferentes, debido a que se está midiendo el grado de participación de la población artista.</t>
  </si>
  <si>
    <t>Cifras preliminares sujetas a verificación</t>
  </si>
  <si>
    <t>Página: 3 de 3</t>
  </si>
  <si>
    <t>RESPONSABLE DEL ANÁLISIS</t>
  </si>
  <si>
    <t>RESULTADOS</t>
  </si>
  <si>
    <t>INDICADOR</t>
  </si>
  <si>
    <t>LINEA BASE 2018</t>
  </si>
  <si>
    <t>sep.</t>
  </si>
  <si>
    <t>LECTURA E INTERPRETACIÓN DE LOS RESULTADOS</t>
  </si>
  <si>
    <t>RANGOS DE DESEMPEÑO</t>
  </si>
  <si>
    <t>DESEMPEÑO</t>
  </si>
  <si>
    <t>ACCIÓN DE MEJORAMIENTO</t>
  </si>
  <si>
    <t>COMPONENTES</t>
  </si>
  <si>
    <t xml:space="preserve">Sobresaliente </t>
  </si>
  <si>
    <t>Satisfactorio</t>
  </si>
  <si>
    <t>Insuficiente</t>
  </si>
  <si>
    <t>TRIMESTRE I</t>
  </si>
  <si>
    <t>TRIMESTRE II</t>
  </si>
  <si>
    <t>TRIMESTRE III</t>
  </si>
  <si>
    <t>TRIMESTRE IV</t>
  </si>
  <si>
    <t>¿Requiere?</t>
  </si>
  <si>
    <t xml:space="preserve">TIPO </t>
  </si>
  <si>
    <t>Más de 5</t>
  </si>
  <si>
    <t xml:space="preserve">Entre 1 y 5 </t>
  </si>
  <si>
    <t xml:space="preserve">Menos de 1 </t>
  </si>
  <si>
    <t>No</t>
  </si>
  <si>
    <t>Ma´s de $15,000,000</t>
  </si>
  <si>
    <t>Entre 10,000,001 y 15,000,000</t>
  </si>
  <si>
    <t>Menos de 10,000,000</t>
  </si>
  <si>
    <t>Más del 26%</t>
  </si>
  <si>
    <t>Entre
20% y 25%</t>
  </si>
  <si>
    <t>Menos de 20%</t>
  </si>
  <si>
    <t>Si</t>
  </si>
  <si>
    <t>Más de 99%</t>
  </si>
  <si>
    <t>Entre
95% y 98%</t>
  </si>
  <si>
    <t>Menos de 95%</t>
  </si>
  <si>
    <t>EXPLICACIÓN</t>
  </si>
  <si>
    <t>Segundo</t>
  </si>
  <si>
    <t>jun. 21</t>
  </si>
  <si>
    <t>Se observa en el primer componente que la participación de Población Activa de  Artístas(PAA)  sobre la población de 18 y más años de Bogotá en el primer trimestre fue de 4,5 por cada 10.000 (‱) habitantes; en el segundo trimestre, se recuperó significativamente al 12,82 (‱); resultado que comparado con el primer trimestre del 2019 (4,5) aumenta en mas de 2 veces; el indicador se ubica en el nivel satisfactorio.Este resultado podría explicarse porque en el segundo trimestre se planean más convocatorias con fecha de cierre de inscripción. Sin embargo, la mayoria  de convocatorias han tenido un comportamiento significativo en la inscripción en este período de tiempo., la participación de la  Población Activa de  Artístas(PAA) , aún es baja para responder al mejoramiento de la calidad de vida cultural de la comunidad residente en Bogotá. 
El segundo componente relacionado con el valor monetario promedio de estímulos entregados, durante el desarrollo del PDE (Programa Distrital de Estímulos), se comportó de la siguiente forma: En lo corrido del primer trimestre se entregaron $45 millones, distribuidos en tres estímulos, es decir que, en promedio, cada ganador recibió $15 millones.Para el segundo trimestre disminuyó este promedio a $11,3 millones, pero se incrementó significativamente el total de estímulos a 189 y el total de recursos entregados a $2.130.720.882.Es importante resaltar que  en lo corrido del año 2019  tanto las propuestas como el número de artistas inscritos ya supero el total  acumulado a Diciembre del 2018. 
Así mismo, relacionado con el programa de apoyos concertados se observa que en el segundo trimestre se entregó $ 810 millones al proyecto de apoyos concertados de los artistas de una organización sin ánimo de lucro. El proyecto en ejecución está relacionado con la Unidad de Gestión Artes plásticas y Visuales. El indicador se ubica en sobresaliente.
En relación con el indicador de capacidad de cobertura (Proporción de Artistas Integrantes Ganadores respecto al número de Artistas integrantes inscritos), muestra que durante el segundo trimestre la proporción de ganadores del PDE fue del 13% del total de participantes inscritos, correspondiente a 528 artistas integrantes ganadores, de un total de 3848 artistas integrantes (Propuestas) inscritos en las respectivas convocatorias al  19 de  Junio del 2019. Este resultado comparado con el segundo trimestre del 2018 disminuye, porque el número de inscritos es significativamente mayor al del periodo analizado comparado; es importante resaltar la presión que se ejerce ante la entidad sobre el fortalecimiento a nivel presupuestal para dar respuesta a las convocatorias que tienen alto nivel de participación. Este indicador se ubica en el nivel insatisfactorio. Por tal razón es necesario plantear escenarios favorables que permitan al artista participante, al cual no le fue posible ser beneficiario de determinado estímulo, acceder de alguna otra forma a los demás proyectos que tiene el Idartes para estimular la participación, integrándolo a procesos de formación entre otros. 
En cuanto al indicador de eficiencia (recursos ejecutados/ recursos proyectados) del PDE (Programa Distrital de Estímulos), se observa que durante el primer trimestre del año se ejecutó el 86% de los recursos proyectados, con la convocatoria de Area interdisciplinar “Beca parques para todos” que no ejecuto  todo el valor presupuestado.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</si>
</sst>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_-;\-* #,##0_-;_-* &quot;-&quot;_-;_-@_-"/>
    <numFmt numFmtId="165" formatCode="_-&quot;$&quot;\ * #,##0.00_-;\-&quot;$&quot;\ * #,##0.00_-;_-&quot;$&quot;\ * &quot;-&quot;??_-;_-@_-"/>
    <numFmt numFmtId="166" formatCode="_-* #,##0.00_-;\-* #,##0.00_-;_-* &quot;-&quot;??_-;_-@_-"/>
    <numFmt numFmtId="167" formatCode="d\.m"/>
    <numFmt numFmtId="168" formatCode="_-* #,##0_-;\-* #,##0_-;_-* &quot;-&quot;??_-;_-@_-"/>
    <numFmt numFmtId="169" formatCode="0.0"/>
    <numFmt numFmtId="170" formatCode="_-&quot;$&quot;\ * #,##0_-;\-&quot;$&quot;\ * #,##0_-;_-&quot;$&quot;\ * &quot;-&quot;??_-;_-@_-"/>
    <numFmt numFmtId="171" formatCode="0.0000000"/>
    <numFmt numFmtId="172" formatCode="0.0%"/>
  </numFmts>
  <fonts count="14" x14ac:knownFonts="1">
    <font>
      <sz val="11"/>
      <color theme="1"/>
      <name val="Calibri"/>
      <family val="2"/>
      <scheme val="minor"/>
    </font>
    <font>
      <sz val="11"/>
      <color theme="1"/>
      <name val="Calibri"/>
      <family val="2"/>
      <scheme val="minor"/>
    </font>
    <font>
      <sz val="11"/>
      <color rgb="FF000000"/>
      <name val="Arial Narrow"/>
      <family val="2"/>
    </font>
    <font>
      <b/>
      <sz val="11"/>
      <color rgb="FF000000"/>
      <name val="Arial Narrow"/>
      <family val="2"/>
    </font>
    <font>
      <sz val="11"/>
      <name val="Calibri"/>
      <family val="2"/>
    </font>
    <font>
      <b/>
      <sz val="11"/>
      <name val="Arial Narrow"/>
      <family val="2"/>
    </font>
    <font>
      <sz val="11"/>
      <color rgb="FFFF0000"/>
      <name val="Arial Narrow"/>
      <family val="2"/>
    </font>
    <font>
      <sz val="11"/>
      <name val="Arial Narrow"/>
      <family val="2"/>
    </font>
    <font>
      <sz val="11"/>
      <color rgb="FF000000"/>
      <name val="Calibri"/>
      <family val="2"/>
    </font>
    <font>
      <sz val="10"/>
      <color rgb="FF000000"/>
      <name val="Arial Narrow"/>
      <family val="2"/>
    </font>
    <font>
      <sz val="9"/>
      <color rgb="FF000000"/>
      <name val="Arial Narrow"/>
      <family val="2"/>
    </font>
    <font>
      <sz val="11"/>
      <color theme="0"/>
      <name val="Calibri"/>
      <family val="2"/>
    </font>
    <font>
      <sz val="9"/>
      <color indexed="81"/>
      <name val="Tahoma"/>
      <family val="2"/>
    </font>
    <font>
      <b/>
      <sz val="9"/>
      <color indexed="81"/>
      <name val="Tahoma"/>
      <family val="2"/>
    </font>
  </fonts>
  <fills count="17">
    <fill>
      <patternFill patternType="none"/>
    </fill>
    <fill>
      <patternFill patternType="gray125"/>
    </fill>
    <fill>
      <patternFill patternType="solid">
        <fgColor rgb="FFA4C2F4"/>
        <bgColor rgb="FFA4C2F4"/>
      </patternFill>
    </fill>
    <fill>
      <patternFill patternType="solid">
        <fgColor rgb="FFFFFFFF"/>
        <bgColor rgb="FFFFFFFF"/>
      </patternFill>
    </fill>
    <fill>
      <patternFill patternType="solid">
        <fgColor rgb="FF8E7CC3"/>
        <bgColor rgb="FF8E7CC3"/>
      </patternFill>
    </fill>
    <fill>
      <patternFill patternType="solid">
        <fgColor rgb="FFD9D2E9"/>
        <bgColor rgb="FFD9D2E9"/>
      </patternFill>
    </fill>
    <fill>
      <patternFill patternType="solid">
        <fgColor theme="0"/>
        <bgColor rgb="FFFFFFFF"/>
      </patternFill>
    </fill>
    <fill>
      <patternFill patternType="solid">
        <fgColor theme="0"/>
        <bgColor indexed="64"/>
      </patternFill>
    </fill>
    <fill>
      <patternFill patternType="solid">
        <fgColor rgb="FFF6B26B"/>
        <bgColor rgb="FFF6B26B"/>
      </patternFill>
    </fill>
    <fill>
      <patternFill patternType="solid">
        <fgColor rgb="FFFCE5CD"/>
        <bgColor rgb="FFFCE5CD"/>
      </patternFill>
    </fill>
    <fill>
      <patternFill patternType="solid">
        <fgColor theme="5" tint="0.79998168889431442"/>
        <bgColor indexed="64"/>
      </patternFill>
    </fill>
    <fill>
      <patternFill patternType="solid">
        <fgColor rgb="FFF9CB9C"/>
        <bgColor rgb="FFF9CB9C"/>
      </patternFill>
    </fill>
    <fill>
      <patternFill patternType="solid">
        <fgColor rgb="FF64BF7C"/>
        <bgColor rgb="FF64BF7C"/>
      </patternFill>
    </fill>
    <fill>
      <patternFill patternType="solid">
        <fgColor rgb="FFFFD965"/>
        <bgColor rgb="FFFFD965"/>
      </patternFill>
    </fill>
    <fill>
      <patternFill patternType="solid">
        <fgColor rgb="FFE06666"/>
        <bgColor rgb="FFE06666"/>
      </patternFill>
    </fill>
    <fill>
      <patternFill patternType="solid">
        <fgColor theme="0"/>
        <bgColor rgb="FFCCFFCC"/>
      </patternFill>
    </fill>
    <fill>
      <patternFill patternType="solid">
        <fgColor rgb="FFD9EAD3"/>
        <bgColor rgb="FFD9EAD3"/>
      </patternFill>
    </fill>
  </fills>
  <borders count="25">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indexed="64"/>
      </top>
      <bottom style="thin">
        <color indexed="64"/>
      </bottom>
      <diagonal/>
    </border>
  </borders>
  <cellStyleXfs count="8">
    <xf numFmtId="0" fontId="0" fillId="0" borderId="0"/>
    <xf numFmtId="166"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166" fontId="8" fillId="0" borderId="0" applyFont="0" applyFill="0" applyBorder="0" applyAlignment="0" applyProtection="0"/>
    <xf numFmtId="0" fontId="1" fillId="0" borderId="0"/>
    <xf numFmtId="166" fontId="1" fillId="0" borderId="0" applyFont="0" applyFill="0" applyBorder="0" applyAlignment="0" applyProtection="0"/>
  </cellStyleXfs>
  <cellXfs count="175">
    <xf numFmtId="0" fontId="0" fillId="0" borderId="0" xfId="0"/>
    <xf numFmtId="0" fontId="0" fillId="0" borderId="0" xfId="0" applyFont="1" applyAlignment="1"/>
    <xf numFmtId="0" fontId="2" fillId="0" borderId="6" xfId="0" applyFont="1" applyBorder="1" applyAlignment="1"/>
    <xf numFmtId="0" fontId="3" fillId="4" borderId="20" xfId="0" applyFont="1" applyFill="1" applyBorder="1" applyAlignment="1">
      <alignment horizontal="center" vertical="center"/>
    </xf>
    <xf numFmtId="0" fontId="2" fillId="5" borderId="20" xfId="0" applyFont="1" applyFill="1" applyBorder="1" applyAlignment="1">
      <alignment horizontal="center" vertical="center"/>
    </xf>
    <xf numFmtId="167" fontId="2" fillId="6" borderId="6" xfId="0" applyNumberFormat="1" applyFont="1" applyFill="1" applyBorder="1" applyAlignment="1">
      <alignment horizontal="left" vertical="top" wrapText="1"/>
    </xf>
    <xf numFmtId="0" fontId="7" fillId="3" borderId="6" xfId="0" applyFont="1" applyFill="1" applyBorder="1" applyAlignment="1">
      <alignment horizontal="center" vertical="center"/>
    </xf>
    <xf numFmtId="0" fontId="2" fillId="6" borderId="6" xfId="0" applyFont="1" applyFill="1" applyBorder="1" applyAlignment="1">
      <alignment horizontal="center" vertical="center"/>
    </xf>
    <xf numFmtId="168" fontId="2" fillId="0" borderId="6" xfId="1" applyNumberFormat="1" applyFont="1" applyFill="1" applyBorder="1" applyAlignment="1">
      <alignment horizontal="center" vertical="center"/>
    </xf>
    <xf numFmtId="0" fontId="2" fillId="0" borderId="6" xfId="0" applyFont="1" applyFill="1" applyBorder="1" applyAlignment="1">
      <alignment horizontal="center" vertical="center"/>
    </xf>
    <xf numFmtId="164" fontId="2" fillId="0" borderId="6" xfId="2" applyFont="1" applyFill="1" applyBorder="1" applyAlignment="1">
      <alignment horizontal="center" vertical="center"/>
    </xf>
    <xf numFmtId="164" fontId="2" fillId="0" borderId="6" xfId="0" applyNumberFormat="1" applyFont="1" applyFill="1" applyBorder="1" applyAlignment="1">
      <alignment horizontal="center" vertical="center"/>
    </xf>
    <xf numFmtId="0" fontId="2" fillId="3" borderId="6" xfId="0" applyFont="1" applyFill="1" applyBorder="1" applyAlignment="1">
      <alignment horizontal="center" vertical="center"/>
    </xf>
    <xf numFmtId="168" fontId="0" fillId="0" borderId="0" xfId="0" applyNumberFormat="1" applyFont="1" applyAlignment="1"/>
    <xf numFmtId="168" fontId="2" fillId="0" borderId="6" xfId="0" applyNumberFormat="1" applyFont="1" applyFill="1" applyBorder="1" applyAlignment="1">
      <alignment horizontal="center" vertical="center"/>
    </xf>
    <xf numFmtId="168" fontId="2" fillId="0" borderId="6" xfId="1" applyNumberFormat="1" applyFont="1" applyFill="1" applyBorder="1" applyAlignment="1">
      <alignment horizontal="left" vertical="center"/>
    </xf>
    <xf numFmtId="166" fontId="2" fillId="0" borderId="6" xfId="0" applyNumberFormat="1" applyFont="1" applyFill="1" applyBorder="1" applyAlignment="1">
      <alignment horizontal="center" vertical="center"/>
    </xf>
    <xf numFmtId="168" fontId="2" fillId="3" borderId="6" xfId="1" applyNumberFormat="1" applyFont="1" applyFill="1" applyBorder="1" applyAlignment="1">
      <alignment horizontal="center" vertical="center"/>
    </xf>
    <xf numFmtId="0" fontId="0" fillId="7" borderId="0" xfId="0" applyFont="1" applyFill="1" applyAlignment="1"/>
    <xf numFmtId="166" fontId="2" fillId="0" borderId="6" xfId="2" applyNumberFormat="1" applyFont="1" applyFill="1" applyBorder="1" applyAlignment="1">
      <alignment horizontal="center" vertical="center"/>
    </xf>
    <xf numFmtId="168" fontId="2" fillId="0" borderId="6" xfId="5" applyNumberFormat="1" applyFont="1" applyFill="1" applyBorder="1" applyAlignment="1">
      <alignment horizontal="center" vertical="center"/>
    </xf>
    <xf numFmtId="164" fontId="2" fillId="6" borderId="6" xfId="0" applyNumberFormat="1" applyFont="1" applyFill="1" applyBorder="1" applyAlignment="1">
      <alignment horizontal="center" vertical="center"/>
    </xf>
    <xf numFmtId="164" fontId="0" fillId="7" borderId="0" xfId="0" applyNumberFormat="1" applyFont="1" applyFill="1" applyAlignment="1"/>
    <xf numFmtId="0" fontId="2" fillId="0" borderId="6" xfId="0" applyFont="1" applyFill="1" applyBorder="1" applyAlignment="1">
      <alignment horizontal="right" vertical="center"/>
    </xf>
    <xf numFmtId="0" fontId="2" fillId="0" borderId="6" xfId="0" applyFont="1" applyFill="1" applyBorder="1" applyAlignment="1">
      <alignment vertical="center"/>
    </xf>
    <xf numFmtId="168" fontId="2" fillId="0" borderId="6" xfId="1" applyNumberFormat="1" applyFont="1" applyFill="1" applyBorder="1" applyAlignment="1">
      <alignment vertical="center"/>
    </xf>
    <xf numFmtId="168" fontId="2" fillId="6" borderId="6" xfId="0" applyNumberFormat="1" applyFont="1" applyFill="1" applyBorder="1" applyAlignment="1">
      <alignment horizontal="center" vertical="center"/>
    </xf>
    <xf numFmtId="168" fontId="2" fillId="0" borderId="6" xfId="1" applyNumberFormat="1" applyFont="1" applyFill="1" applyBorder="1" applyAlignment="1">
      <alignment horizontal="right" vertical="center"/>
    </xf>
    <xf numFmtId="164" fontId="2" fillId="0" borderId="6" xfId="2" applyFont="1" applyFill="1" applyBorder="1" applyAlignment="1">
      <alignment horizontal="right" vertical="center"/>
    </xf>
    <xf numFmtId="164" fontId="2" fillId="0" borderId="6" xfId="2" applyFont="1" applyFill="1" applyBorder="1" applyAlignment="1">
      <alignment vertical="center"/>
    </xf>
    <xf numFmtId="164" fontId="0" fillId="0" borderId="0" xfId="0" applyNumberFormat="1" applyFont="1" applyAlignment="1"/>
    <xf numFmtId="0" fontId="2" fillId="0" borderId="6" xfId="0" applyFont="1" applyFill="1" applyBorder="1" applyAlignment="1">
      <alignment horizontal="right"/>
    </xf>
    <xf numFmtId="168" fontId="2" fillId="0" borderId="6" xfId="1" applyNumberFormat="1" applyFont="1" applyFill="1" applyBorder="1" applyAlignment="1">
      <alignment horizontal="right"/>
    </xf>
    <xf numFmtId="0" fontId="0" fillId="0" borderId="6" xfId="0" applyFont="1" applyBorder="1" applyAlignment="1"/>
    <xf numFmtId="166" fontId="0" fillId="0" borderId="0" xfId="0" applyNumberFormat="1" applyFont="1" applyAlignment="1"/>
    <xf numFmtId="168" fontId="2" fillId="0" borderId="6" xfId="1" applyNumberFormat="1" applyFont="1" applyFill="1" applyBorder="1" applyAlignment="1"/>
    <xf numFmtId="164" fontId="2" fillId="0" borderId="6" xfId="2" applyFont="1" applyFill="1" applyBorder="1" applyAlignment="1">
      <alignment horizontal="right"/>
    </xf>
    <xf numFmtId="164" fontId="2" fillId="0" borderId="6" xfId="0" applyNumberFormat="1" applyFont="1" applyFill="1" applyBorder="1" applyAlignment="1">
      <alignment horizontal="right"/>
    </xf>
    <xf numFmtId="168" fontId="1" fillId="0" borderId="6" xfId="6" applyNumberFormat="1" applyBorder="1"/>
    <xf numFmtId="168" fontId="0" fillId="7" borderId="0" xfId="0" applyNumberFormat="1" applyFont="1" applyFill="1" applyAlignment="1"/>
    <xf numFmtId="168" fontId="1" fillId="7" borderId="0" xfId="7" applyNumberFormat="1" applyFont="1" applyFill="1"/>
    <xf numFmtId="166" fontId="8" fillId="0" borderId="0" xfId="1" applyFont="1" applyAlignment="1"/>
    <xf numFmtId="0" fontId="0" fillId="0" borderId="0" xfId="0" applyFont="1" applyBorder="1" applyAlignment="1"/>
    <xf numFmtId="0" fontId="3" fillId="8" borderId="6"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2" fillId="3" borderId="6" xfId="0" applyFont="1" applyFill="1" applyBorder="1" applyAlignment="1">
      <alignment horizontal="left" vertical="center" wrapText="1"/>
    </xf>
    <xf numFmtId="169" fontId="2" fillId="10" borderId="6" xfId="0" applyNumberFormat="1" applyFont="1" applyFill="1" applyBorder="1" applyAlignment="1">
      <alignment horizontal="right" vertical="center"/>
    </xf>
    <xf numFmtId="2" fontId="2" fillId="0" borderId="6" xfId="0" applyNumberFormat="1" applyFont="1" applyBorder="1" applyAlignment="1">
      <alignment horizontal="center" vertical="center"/>
    </xf>
    <xf numFmtId="2" fontId="2" fillId="0" borderId="6" xfId="0" applyNumberFormat="1" applyFont="1" applyBorder="1" applyAlignment="1">
      <alignment vertical="center"/>
    </xf>
    <xf numFmtId="169" fontId="0" fillId="0" borderId="6" xfId="0" applyNumberFormat="1" applyFont="1" applyBorder="1" applyAlignment="1">
      <alignment vertical="center"/>
    </xf>
    <xf numFmtId="2" fontId="0" fillId="0" borderId="0" xfId="0" applyNumberFormat="1" applyFont="1" applyAlignment="1"/>
    <xf numFmtId="167" fontId="2" fillId="0" borderId="6" xfId="0" applyNumberFormat="1" applyFont="1" applyBorder="1" applyAlignment="1">
      <alignment horizontal="left" vertical="center" wrapText="1"/>
    </xf>
    <xf numFmtId="170" fontId="2" fillId="10" borderId="6" xfId="3" applyNumberFormat="1" applyFont="1" applyFill="1" applyBorder="1" applyAlignment="1">
      <alignment horizontal="right" vertical="center"/>
    </xf>
    <xf numFmtId="168" fontId="2" fillId="0" borderId="6" xfId="5" applyNumberFormat="1" applyFont="1" applyBorder="1" applyAlignment="1">
      <alignment vertical="center"/>
    </xf>
    <xf numFmtId="168" fontId="8" fillId="0" borderId="6" xfId="5" applyNumberFormat="1" applyFont="1" applyBorder="1" applyAlignment="1">
      <alignment vertical="center"/>
    </xf>
    <xf numFmtId="171" fontId="0" fillId="0" borderId="0" xfId="0" applyNumberFormat="1" applyFont="1" applyAlignment="1"/>
    <xf numFmtId="0" fontId="0" fillId="0" borderId="6" xfId="0" applyFont="1" applyBorder="1" applyAlignment="1">
      <alignment vertical="center"/>
    </xf>
    <xf numFmtId="9" fontId="2" fillId="10" borderId="6" xfId="4" applyFont="1" applyFill="1" applyBorder="1" applyAlignment="1">
      <alignment horizontal="right" vertical="center"/>
    </xf>
    <xf numFmtId="9" fontId="2" fillId="0" borderId="6" xfId="4" applyFont="1" applyBorder="1" applyAlignment="1">
      <alignment vertical="center"/>
    </xf>
    <xf numFmtId="169" fontId="0" fillId="0" borderId="6" xfId="0" applyNumberFormat="1" applyFont="1" applyBorder="1" applyAlignment="1">
      <alignment vertical="center" wrapText="1"/>
    </xf>
    <xf numFmtId="167" fontId="2" fillId="3" borderId="6" xfId="0" applyNumberFormat="1" applyFont="1" applyFill="1" applyBorder="1" applyAlignment="1">
      <alignment horizontal="left" vertical="center" wrapText="1"/>
    </xf>
    <xf numFmtId="168" fontId="0" fillId="0" borderId="6" xfId="0" applyNumberFormat="1" applyFont="1" applyBorder="1" applyAlignment="1">
      <alignment vertical="center" wrapText="1"/>
    </xf>
    <xf numFmtId="0" fontId="7" fillId="0" borderId="6" xfId="0" applyFont="1" applyBorder="1" applyAlignment="1"/>
    <xf numFmtId="9" fontId="8" fillId="0" borderId="6" xfId="4" applyFont="1" applyBorder="1" applyAlignment="1">
      <alignment vertical="center"/>
    </xf>
    <xf numFmtId="1" fontId="0" fillId="0" borderId="6" xfId="0" applyNumberFormat="1" applyFont="1" applyBorder="1" applyAlignment="1">
      <alignment vertical="center"/>
    </xf>
    <xf numFmtId="0" fontId="4" fillId="0" borderId="0" xfId="0" applyFont="1" applyAlignment="1"/>
    <xf numFmtId="2" fontId="9" fillId="12" borderId="6" xfId="0" applyNumberFormat="1" applyFont="1" applyFill="1" applyBorder="1" applyAlignment="1">
      <alignment horizontal="center" vertical="center"/>
    </xf>
    <xf numFmtId="2" fontId="9" fillId="13" borderId="6" xfId="0" applyNumberFormat="1" applyFont="1" applyFill="1" applyBorder="1" applyAlignment="1">
      <alignment horizontal="center" vertical="center"/>
    </xf>
    <xf numFmtId="2" fontId="9" fillId="14" borderId="6" xfId="0" applyNumberFormat="1" applyFont="1" applyFill="1" applyBorder="1" applyAlignment="1">
      <alignment horizontal="center" vertical="center"/>
    </xf>
    <xf numFmtId="2" fontId="10" fillId="9" borderId="6" xfId="0" applyNumberFormat="1" applyFont="1" applyFill="1" applyBorder="1" applyAlignment="1">
      <alignment horizontal="center" vertical="center" wrapText="1"/>
    </xf>
    <xf numFmtId="0" fontId="7" fillId="9" borderId="14" xfId="0" applyFont="1" applyFill="1" applyBorder="1" applyAlignment="1">
      <alignment horizontal="center" vertical="center"/>
    </xf>
    <xf numFmtId="167" fontId="2" fillId="0" borderId="6" xfId="0" applyNumberFormat="1" applyFont="1" applyBorder="1" applyAlignment="1">
      <alignment horizontal="left" vertical="top" wrapText="1"/>
    </xf>
    <xf numFmtId="0" fontId="2" fillId="0" borderId="6" xfId="0" applyFont="1" applyBorder="1" applyAlignment="1">
      <alignment horizontal="center" vertical="center" wrapText="1"/>
    </xf>
    <xf numFmtId="169" fontId="2" fillId="0" borderId="6" xfId="0" applyNumberFormat="1" applyFont="1" applyBorder="1" applyAlignment="1">
      <alignment horizontal="right" vertical="center"/>
    </xf>
    <xf numFmtId="2" fontId="2" fillId="0" borderId="6" xfId="0" applyNumberFormat="1" applyFont="1" applyBorder="1" applyAlignment="1">
      <alignment horizontal="right" vertical="center"/>
    </xf>
    <xf numFmtId="169" fontId="0" fillId="0" borderId="6" xfId="0" applyNumberFormat="1" applyFont="1" applyBorder="1" applyAlignment="1">
      <alignment horizontal="right" vertical="center" wrapText="1"/>
    </xf>
    <xf numFmtId="0" fontId="4" fillId="15" borderId="21" xfId="0" applyFont="1" applyFill="1" applyBorder="1" applyAlignment="1"/>
    <xf numFmtId="0" fontId="11" fillId="7" borderId="0" xfId="0" applyFont="1" applyFill="1" applyAlignment="1"/>
    <xf numFmtId="0" fontId="9" fillId="0" borderId="6" xfId="0" applyFont="1" applyBorder="1" applyAlignment="1">
      <alignment horizontal="center" vertical="center" wrapText="1"/>
    </xf>
    <xf numFmtId="168" fontId="2" fillId="0" borderId="6" xfId="5" applyNumberFormat="1" applyFont="1" applyBorder="1" applyAlignment="1">
      <alignment horizontal="right" vertical="center"/>
    </xf>
    <xf numFmtId="168" fontId="0" fillId="0" borderId="6" xfId="0" applyNumberFormat="1" applyFont="1" applyBorder="1" applyAlignment="1">
      <alignment horizontal="right" vertical="center"/>
    </xf>
    <xf numFmtId="168" fontId="2" fillId="0" borderId="6" xfId="5" applyNumberFormat="1" applyFont="1" applyFill="1" applyBorder="1" applyAlignment="1">
      <alignment horizontal="right" vertical="center"/>
    </xf>
    <xf numFmtId="9" fontId="2" fillId="0" borderId="6" xfId="4" applyFont="1" applyFill="1" applyBorder="1" applyAlignment="1">
      <alignment horizontal="right" vertical="center"/>
    </xf>
    <xf numFmtId="1" fontId="2" fillId="0" borderId="6" xfId="0" applyNumberFormat="1" applyFont="1" applyBorder="1" applyAlignment="1">
      <alignment horizontal="right" vertical="center"/>
    </xf>
    <xf numFmtId="1" fontId="0" fillId="0" borderId="6" xfId="0" applyNumberFormat="1" applyFont="1" applyBorder="1" applyAlignment="1">
      <alignment horizontal="right" vertical="center"/>
    </xf>
    <xf numFmtId="1" fontId="4" fillId="15" borderId="21" xfId="0" applyNumberFormat="1" applyFont="1" applyFill="1" applyBorder="1" applyAlignment="1"/>
    <xf numFmtId="2" fontId="11" fillId="7" borderId="0" xfId="0" applyNumberFormat="1" applyFont="1" applyFill="1" applyAlignment="1"/>
    <xf numFmtId="0" fontId="2" fillId="7" borderId="6" xfId="0" applyFont="1" applyFill="1" applyBorder="1" applyAlignment="1">
      <alignment horizontal="center" vertical="center" wrapText="1"/>
    </xf>
    <xf numFmtId="0" fontId="4" fillId="15" borderId="2" xfId="0" applyFont="1" applyFill="1" applyBorder="1" applyAlignment="1"/>
    <xf numFmtId="0" fontId="0" fillId="0" borderId="6" xfId="0" applyFont="1" applyBorder="1" applyAlignment="1">
      <alignment horizontal="right" vertical="center"/>
    </xf>
    <xf numFmtId="0" fontId="7" fillId="0" borderId="0" xfId="0" applyFont="1" applyAlignment="1"/>
    <xf numFmtId="0" fontId="7" fillId="0" borderId="0" xfId="0" applyFont="1" applyAlignment="1">
      <alignment wrapText="1"/>
    </xf>
    <xf numFmtId="164" fontId="2" fillId="0" borderId="6" xfId="2" applyFont="1" applyBorder="1" applyAlignment="1">
      <alignment vertical="center"/>
    </xf>
    <xf numFmtId="9" fontId="2" fillId="0" borderId="6" xfId="4" applyFont="1" applyBorder="1" applyAlignment="1">
      <alignment horizontal="center" vertical="center"/>
    </xf>
    <xf numFmtId="9" fontId="2" fillId="0" borderId="6" xfId="4" applyFont="1" applyBorder="1" applyAlignment="1">
      <alignment horizontal="right" vertical="center"/>
    </xf>
    <xf numFmtId="9" fontId="0" fillId="0" borderId="6" xfId="4" applyFont="1" applyFill="1" applyBorder="1" applyAlignment="1">
      <alignment horizontal="right"/>
    </xf>
    <xf numFmtId="172" fontId="2" fillId="0" borderId="6" xfId="4" applyNumberFormat="1" applyFont="1" applyBorder="1" applyAlignment="1">
      <alignment vertical="center"/>
    </xf>
    <xf numFmtId="172" fontId="2" fillId="7" borderId="6" xfId="4" applyNumberFormat="1" applyFont="1" applyFill="1" applyBorder="1" applyAlignment="1">
      <alignment horizontal="right" vertical="center"/>
    </xf>
    <xf numFmtId="0" fontId="7" fillId="0" borderId="6" xfId="0" applyFont="1" applyFill="1" applyBorder="1" applyAlignment="1">
      <alignment horizontal="left" vertical="top" wrapText="1"/>
    </xf>
    <xf numFmtId="0" fontId="0" fillId="0" borderId="3" xfId="0" applyFont="1" applyBorder="1" applyAlignment="1">
      <alignment horizontal="left" wrapText="1"/>
    </xf>
    <xf numFmtId="0" fontId="0" fillId="0" borderId="0" xfId="0" applyFont="1" applyAlignment="1"/>
    <xf numFmtId="167" fontId="2" fillId="3" borderId="6" xfId="0" applyNumberFormat="1" applyFont="1" applyFill="1" applyBorder="1" applyAlignment="1">
      <alignment horizontal="left" vertical="top" wrapText="1"/>
    </xf>
    <xf numFmtId="0" fontId="4" fillId="0" borderId="6" xfId="0" applyFont="1" applyBorder="1" applyAlignment="1">
      <alignment horizontal="left" vertical="top"/>
    </xf>
    <xf numFmtId="0" fontId="7" fillId="0" borderId="6" xfId="0" applyFont="1" applyBorder="1" applyAlignment="1">
      <alignment horizontal="left" vertical="top" wrapText="1"/>
    </xf>
    <xf numFmtId="167" fontId="2" fillId="6" borderId="6" xfId="0" applyNumberFormat="1" applyFont="1" applyFill="1" applyBorder="1" applyAlignment="1">
      <alignment horizontal="left" vertical="top" wrapText="1"/>
    </xf>
    <xf numFmtId="0" fontId="4" fillId="7" borderId="6" xfId="0" applyFont="1" applyFill="1" applyBorder="1" applyAlignment="1">
      <alignment horizontal="left" vertical="top"/>
    </xf>
    <xf numFmtId="167" fontId="2" fillId="0" borderId="6" xfId="0" applyNumberFormat="1" applyFont="1" applyFill="1" applyBorder="1" applyAlignment="1">
      <alignment horizontal="left" vertical="top" wrapText="1"/>
    </xf>
    <xf numFmtId="0" fontId="7" fillId="0" borderId="6" xfId="0" applyFont="1" applyFill="1" applyBorder="1" applyAlignment="1">
      <alignment horizontal="left" vertical="top"/>
    </xf>
    <xf numFmtId="0" fontId="2" fillId="0" borderId="12" xfId="0" applyFont="1" applyBorder="1" applyAlignment="1">
      <alignment horizontal="center"/>
    </xf>
    <xf numFmtId="0" fontId="2" fillId="0" borderId="13" xfId="0" applyFont="1" applyBorder="1" applyAlignment="1">
      <alignment horizontal="center"/>
    </xf>
    <xf numFmtId="0" fontId="4" fillId="0" borderId="13" xfId="0" applyFont="1" applyBorder="1"/>
    <xf numFmtId="0" fontId="4" fillId="0" borderId="14" xfId="0" applyFont="1" applyBorder="1"/>
    <xf numFmtId="0" fontId="5" fillId="2" borderId="15" xfId="0" applyFont="1" applyFill="1" applyBorder="1" applyAlignment="1">
      <alignment horizontal="center"/>
    </xf>
    <xf numFmtId="0" fontId="4" fillId="0" borderId="16" xfId="0" applyFont="1" applyBorder="1"/>
    <xf numFmtId="0" fontId="4" fillId="0" borderId="5" xfId="0" applyFont="1" applyBorder="1"/>
    <xf numFmtId="0" fontId="2" fillId="3" borderId="15" xfId="0" applyFont="1" applyFill="1" applyBorder="1" applyAlignment="1">
      <alignment horizontal="left" vertical="center"/>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14" fontId="4" fillId="0" borderId="15" xfId="0" applyNumberFormat="1" applyFont="1" applyBorder="1" applyAlignment="1">
      <alignment horizontal="left"/>
    </xf>
    <xf numFmtId="0" fontId="4" fillId="0" borderId="16" xfId="0" applyFont="1" applyBorder="1" applyAlignment="1">
      <alignment horizontal="left"/>
    </xf>
    <xf numFmtId="0" fontId="4" fillId="0" borderId="5" xfId="0" applyFont="1" applyBorder="1" applyAlignment="1">
      <alignment horizontal="left"/>
    </xf>
    <xf numFmtId="0" fontId="2" fillId="3" borderId="15" xfId="0" applyFont="1" applyFill="1" applyBorder="1" applyAlignment="1">
      <alignment horizontal="left" vertical="center" wrapText="1"/>
    </xf>
    <xf numFmtId="0" fontId="2" fillId="3" borderId="16" xfId="0" applyFont="1" applyFill="1" applyBorder="1" applyAlignment="1">
      <alignment horizontal="left" vertical="center" wrapText="1"/>
    </xf>
    <xf numFmtId="0" fontId="2" fillId="3" borderId="5" xfId="0" applyFont="1" applyFill="1" applyBorder="1" applyAlignment="1">
      <alignment horizontal="left" vertical="center" wrapText="1"/>
    </xf>
    <xf numFmtId="0" fontId="6" fillId="0" borderId="17" xfId="0" applyFont="1" applyBorder="1" applyAlignment="1">
      <alignment horizontal="center" vertical="center"/>
    </xf>
    <xf numFmtId="0" fontId="4" fillId="0" borderId="18" xfId="0" applyFont="1" applyBorder="1"/>
    <xf numFmtId="0" fontId="4" fillId="0" borderId="19" xfId="0" applyFont="1" applyBorder="1"/>
    <xf numFmtId="0" fontId="3" fillId="4" borderId="15" xfId="0" applyFont="1" applyFill="1" applyBorder="1" applyAlignment="1">
      <alignment horizontal="center" vertical="center"/>
    </xf>
    <xf numFmtId="0" fontId="4" fillId="0" borderId="16" xfId="0" applyFont="1" applyBorder="1" applyAlignment="1">
      <alignment vertical="center"/>
    </xf>
    <xf numFmtId="0" fontId="4" fillId="0" borderId="5" xfId="0" applyFont="1" applyBorder="1" applyAlignment="1">
      <alignment vertical="center"/>
    </xf>
    <xf numFmtId="0" fontId="2" fillId="0" borderId="1" xfId="0" applyFont="1" applyBorder="1" applyAlignment="1">
      <alignment horizontal="center"/>
    </xf>
    <xf numFmtId="0" fontId="2" fillId="0" borderId="2"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2" fillId="0" borderId="11" xfId="0" applyFont="1" applyBorder="1" applyAlignment="1">
      <alignment horizont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3" fillId="8" borderId="17" xfId="0" applyFont="1" applyFill="1" applyBorder="1" applyAlignment="1">
      <alignment horizontal="center" vertical="center"/>
    </xf>
    <xf numFmtId="0" fontId="7" fillId="0" borderId="18" xfId="0" applyFont="1" applyBorder="1"/>
    <xf numFmtId="0" fontId="7" fillId="0" borderId="19" xfId="0" applyFont="1" applyBorder="1"/>
    <xf numFmtId="0" fontId="2" fillId="16" borderId="6" xfId="0" applyFont="1" applyFill="1" applyBorder="1" applyAlignment="1">
      <alignment horizontal="left" vertical="top" wrapText="1"/>
    </xf>
    <xf numFmtId="0" fontId="0" fillId="0" borderId="6" xfId="0" applyFont="1" applyBorder="1" applyAlignment="1">
      <alignment vertical="top" wrapText="1"/>
    </xf>
    <xf numFmtId="0" fontId="4" fillId="0" borderId="24" xfId="0" applyFont="1" applyBorder="1"/>
    <xf numFmtId="0" fontId="4" fillId="0" borderId="21" xfId="0" applyFont="1" applyBorder="1"/>
    <xf numFmtId="0" fontId="4" fillId="0" borderId="24" xfId="0" applyFont="1" applyBorder="1" applyAlignment="1"/>
    <xf numFmtId="0" fontId="4" fillId="0" borderId="21" xfId="0" applyFont="1" applyBorder="1" applyAlignment="1"/>
    <xf numFmtId="0" fontId="3" fillId="8" borderId="6" xfId="0" applyFont="1" applyFill="1" applyBorder="1" applyAlignment="1">
      <alignment horizontal="center" vertical="center" wrapText="1"/>
    </xf>
    <xf numFmtId="0" fontId="7" fillId="0" borderId="6" xfId="0" applyFont="1" applyBorder="1"/>
    <xf numFmtId="0" fontId="7" fillId="9" borderId="13" xfId="0" applyFont="1" applyFill="1" applyBorder="1" applyAlignment="1">
      <alignment horizontal="center" vertical="center"/>
    </xf>
    <xf numFmtId="0" fontId="7" fillId="0" borderId="14" xfId="0" applyFont="1" applyBorder="1"/>
    <xf numFmtId="0" fontId="4" fillId="0" borderId="22" xfId="0" applyFont="1" applyBorder="1" applyAlignment="1"/>
    <xf numFmtId="0" fontId="4" fillId="0" borderId="23" xfId="0" applyFont="1" applyBorder="1" applyAlignment="1"/>
    <xf numFmtId="0" fontId="3" fillId="8" borderId="6" xfId="0" applyFont="1" applyFill="1" applyBorder="1" applyAlignment="1">
      <alignment horizontal="center" vertical="center"/>
    </xf>
    <xf numFmtId="0" fontId="7" fillId="0" borderId="15" xfId="0" applyFont="1" applyBorder="1" applyAlignment="1">
      <alignment vertical="center"/>
    </xf>
    <xf numFmtId="0" fontId="7" fillId="0" borderId="16" xfId="0" applyFont="1" applyBorder="1"/>
    <xf numFmtId="0" fontId="7" fillId="0" borderId="5" xfId="0" applyFont="1" applyBorder="1"/>
    <xf numFmtId="2" fontId="5" fillId="8" borderId="6" xfId="0" applyNumberFormat="1" applyFont="1" applyFill="1" applyBorder="1" applyAlignment="1">
      <alignment horizontal="center"/>
    </xf>
    <xf numFmtId="2" fontId="3" fillId="11" borderId="6" xfId="0" applyNumberFormat="1" applyFont="1" applyFill="1" applyBorder="1" applyAlignment="1">
      <alignment horizontal="center" wrapText="1"/>
    </xf>
    <xf numFmtId="0" fontId="3" fillId="11" borderId="16" xfId="0" applyFont="1" applyFill="1" applyBorder="1" applyAlignment="1">
      <alignment horizontal="center" wrapText="1"/>
    </xf>
    <xf numFmtId="0" fontId="6" fillId="0" borderId="0" xfId="0" applyFont="1" applyBorder="1" applyAlignment="1">
      <alignment horizontal="center" vertical="center" wrapText="1"/>
    </xf>
    <xf numFmtId="0" fontId="4" fillId="0" borderId="0" xfId="0" applyFont="1" applyBorder="1"/>
    <xf numFmtId="0" fontId="2" fillId="0" borderId="6" xfId="0" applyFont="1" applyBorder="1" applyAlignment="1">
      <alignment horizontal="center"/>
    </xf>
    <xf numFmtId="0" fontId="3" fillId="0" borderId="6" xfId="0" applyFont="1" applyBorder="1" applyAlignment="1">
      <alignment horizontal="center" vertical="center"/>
    </xf>
    <xf numFmtId="0" fontId="2" fillId="0" borderId="6" xfId="0" applyFont="1" applyBorder="1" applyAlignment="1">
      <alignment horizontal="left" vertical="center"/>
    </xf>
    <xf numFmtId="0" fontId="2" fillId="0" borderId="0" xfId="0" applyFont="1" applyBorder="1" applyAlignment="1">
      <alignment horizontal="center"/>
    </xf>
    <xf numFmtId="0" fontId="5" fillId="2" borderId="6" xfId="0" applyFont="1" applyFill="1" applyBorder="1" applyAlignment="1">
      <alignment horizontal="center" vertical="center" wrapText="1"/>
    </xf>
    <xf numFmtId="0" fontId="7" fillId="3" borderId="6" xfId="0" applyFont="1" applyFill="1" applyBorder="1" applyAlignment="1">
      <alignment vertical="center"/>
    </xf>
    <xf numFmtId="0" fontId="2" fillId="3" borderId="6" xfId="0" applyFont="1" applyFill="1" applyBorder="1" applyAlignment="1">
      <alignment horizontal="left" vertical="center"/>
    </xf>
  </cellXfs>
  <cellStyles count="8">
    <cellStyle name="Millares" xfId="1" builtinId="3"/>
    <cellStyle name="Millares [0]" xfId="2" builtinId="6"/>
    <cellStyle name="Millares 2" xfId="5"/>
    <cellStyle name="Millares 8" xfId="7"/>
    <cellStyle name="Moneda" xfId="3" builtinId="4"/>
    <cellStyle name="Normal" xfId="0" builtinId="0"/>
    <cellStyle name="Normal 2" xfId="6"/>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209551</xdr:colOff>
      <xdr:row>0</xdr:row>
      <xdr:rowOff>1</xdr:rowOff>
    </xdr:from>
    <xdr:to>
      <xdr:col>0</xdr:col>
      <xdr:colOff>971550</xdr:colOff>
      <xdr:row>2</xdr:row>
      <xdr:rowOff>133351</xdr:rowOff>
    </xdr:to>
    <xdr:pic>
      <xdr:nvPicPr>
        <xdr:cNvPr id="2" name="Imagen 2">
          <a:extLst>
            <a:ext uri="{FF2B5EF4-FFF2-40B4-BE49-F238E27FC236}">
              <a16:creationId xmlns:a16="http://schemas.microsoft.com/office/drawing/2014/main" id="{80742501-8AB1-4188-8796-E224D384C16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1" y="1"/>
          <a:ext cx="761999"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219076</xdr:colOff>
      <xdr:row>0</xdr:row>
      <xdr:rowOff>0</xdr:rowOff>
    </xdr:from>
    <xdr:to>
      <xdr:col>0</xdr:col>
      <xdr:colOff>941387</xdr:colOff>
      <xdr:row>3</xdr:row>
      <xdr:rowOff>142875</xdr:rowOff>
    </xdr:to>
    <xdr:pic>
      <xdr:nvPicPr>
        <xdr:cNvPr id="2" name="Imagen 2">
          <a:extLst>
            <a:ext uri="{FF2B5EF4-FFF2-40B4-BE49-F238E27FC236}">
              <a16:creationId xmlns:a16="http://schemas.microsoft.com/office/drawing/2014/main" id="{4F4B554B-94DF-4289-994E-F82AAEC144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6" y="0"/>
          <a:ext cx="722311"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cela.gonzalez/Desktop/OnDrive/Idartes%202019/Indicadores%20-planeaci&#243;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cion"/>
      <sheetName val="Seguimiento"/>
      <sheetName val="Analisis"/>
      <sheetName val="Listas"/>
    </sheetNames>
    <sheetDataSet>
      <sheetData sheetId="0" refreshError="1">
        <row r="7">
          <cell r="C7" t="str">
            <v>Participación en el Programa Distrital de Estímulos del IDARTES</v>
          </cell>
        </row>
        <row r="16">
          <cell r="B16" t="str">
            <v xml:space="preserve">Población Activa de  Artístas(1) por cada 10.000 habitantes </v>
          </cell>
          <cell r="D16" t="str">
            <v>a</v>
          </cell>
          <cell r="E16" t="str">
            <v>Número de Artistas Integrantes Inscritos (1) de las convocatorias del PDE durante el trimestre respectivo.</v>
          </cell>
        </row>
        <row r="17">
          <cell r="D17" t="str">
            <v>b</v>
          </cell>
          <cell r="E17" t="str">
            <v>Proyección trimestral de la  población de 18 y más años  de la ciudad de Bogotá.</v>
          </cell>
        </row>
        <row r="18">
          <cell r="B18" t="str">
            <v>Valor monetario  promedio de estimulos entregados [entrega de recursos financieros]</v>
          </cell>
          <cell r="D18" t="str">
            <v>a</v>
          </cell>
          <cell r="E18" t="str">
            <v>Valor monetario total entregado a los artistas ganadores de los estímulos del PDE  durante el trimestre respectivo.</v>
          </cell>
        </row>
        <row r="19">
          <cell r="D19" t="str">
            <v>b</v>
          </cell>
          <cell r="E19" t="str">
            <v>Número de estímulos efectivos adjudicados durante el trimestre respectivo.</v>
          </cell>
        </row>
        <row r="20">
          <cell r="B20" t="str">
            <v>Valor monetario  promedio de  Apoyos Concertados entregados [entrega de recursos financieros]</v>
          </cell>
          <cell r="D20" t="str">
            <v>a</v>
          </cell>
          <cell r="E20" t="str">
            <v>Valor monetario total entregado a las  organizaciones ganadoras  de los apoyos concertados  durante el trimestre respectivo.</v>
          </cell>
        </row>
        <row r="21">
          <cell r="D21" t="str">
            <v>b</v>
          </cell>
          <cell r="E21" t="str">
            <v>Número de organizaciones apoyadas  durante el trimestre respectivo.</v>
          </cell>
        </row>
        <row r="22">
          <cell r="B22" t="str">
            <v>Valor monetario  promedio  entregado a las Salas Concertadas [entrega de recursos financieros]</v>
          </cell>
          <cell r="D22" t="str">
            <v>a</v>
          </cell>
          <cell r="E22" t="str">
            <v>Valor monetario total entregado a las  organizaciones ganadoras  de las salas concertadas  durante el año.</v>
          </cell>
        </row>
        <row r="23">
          <cell r="D23" t="str">
            <v>b</v>
          </cell>
          <cell r="E23" t="str">
            <v>Número de organizaciones ganadoras de las salas concertadas  durante el año.</v>
          </cell>
        </row>
        <row r="24">
          <cell r="B24" t="str">
            <v xml:space="preserve">Capacidad de cobertura del PDE / Proporción de  Artistas ganadores del PDE </v>
          </cell>
          <cell r="D24" t="str">
            <v>a</v>
          </cell>
          <cell r="E24" t="str">
            <v>Número total de ganadores que integran las propuestas del PDE durante el trimestre respectivo.</v>
          </cell>
        </row>
        <row r="25">
          <cell r="D25" t="str">
            <v>b</v>
          </cell>
          <cell r="E25" t="str">
            <v>Número total Artistas que conforman las propuestas Inscritas en las convocatorias del PDE durante el trimestre respectivo.</v>
          </cell>
        </row>
        <row r="26">
          <cell r="B26" t="str">
            <v>Eficiencia en la adjudicación de estímulos</v>
          </cell>
          <cell r="D26" t="str">
            <v>a</v>
          </cell>
          <cell r="E26" t="str">
            <v>Número de recursos ejecutados de los estímulos del PDE (Ejecutado) durante el trimestre respectivo.</v>
          </cell>
        </row>
        <row r="27">
          <cell r="D27" t="str">
            <v>b</v>
          </cell>
          <cell r="E27" t="str">
            <v>Número de recursos proyectados del PDE (Planeado) durante el trimestre respectivo.</v>
          </cell>
        </row>
        <row r="28">
          <cell r="B28" t="str">
            <v>Eficiencia en la adjudicación de Apoyos Concertados</v>
          </cell>
          <cell r="D28" t="str">
            <v>a</v>
          </cell>
          <cell r="E28" t="str">
            <v>Número de recursos ejecutados de los apoyos concertados (Ejecutado) durante el año.</v>
          </cell>
        </row>
        <row r="29">
          <cell r="D29" t="str">
            <v>b</v>
          </cell>
          <cell r="E29" t="str">
            <v>Número de recursos proyectados de los apoyos concertados  (Planeado) durante el año.</v>
          </cell>
        </row>
        <row r="30">
          <cell r="B30" t="str">
            <v>Eficiencia en la adjudicación de las Salas Concertadas</v>
          </cell>
          <cell r="D30" t="str">
            <v>a</v>
          </cell>
          <cell r="E30" t="str">
            <v>Número de recursos ejecutados para las salas concertadas (Ejecutado) durante el año.</v>
          </cell>
        </row>
        <row r="31">
          <cell r="D31" t="str">
            <v>b</v>
          </cell>
          <cell r="E31" t="str">
            <v>Número de recursos proyectados para las salas concertadas  (Planeado) durante el año.</v>
          </cell>
        </row>
      </sheetData>
      <sheetData sheetId="1" refreshError="1">
        <row r="13">
          <cell r="A13" t="str">
            <v xml:space="preserve">Población Activa de  Artístas(1) por cada 10.000 habitantes </v>
          </cell>
          <cell r="F13">
            <v>2719</v>
          </cell>
        </row>
        <row r="14">
          <cell r="F14">
            <v>6045300.5218424248</v>
          </cell>
        </row>
        <row r="15">
          <cell r="A15" t="str">
            <v>Valor monetario  promedio de estimulos entregados [entrega de recursos financieros]</v>
          </cell>
          <cell r="F15">
            <v>45000000</v>
          </cell>
        </row>
        <row r="16">
          <cell r="F16">
            <v>3</v>
          </cell>
        </row>
        <row r="17">
          <cell r="A17" t="str">
            <v>Valor monetario  promedio de  Apoyos Concertados entregados [entrega de recursos financieros]</v>
          </cell>
          <cell r="F17">
            <v>513701398</v>
          </cell>
        </row>
        <row r="18">
          <cell r="F18">
            <v>1</v>
          </cell>
        </row>
        <row r="19">
          <cell r="A19" t="str">
            <v>Valor monetario  promedio  entregado a las Salas Concertadas [entrega de recursos financieros]</v>
          </cell>
        </row>
        <row r="20">
          <cell r="F20">
            <v>1</v>
          </cell>
        </row>
        <row r="21">
          <cell r="A21" t="str">
            <v xml:space="preserve">Capacidad de cobertura del PDE / Proporción de  Artistas ganadores del PDE </v>
          </cell>
        </row>
        <row r="23">
          <cell r="A23" t="str">
            <v>Eficiencia en la adjudicación de estímulos</v>
          </cell>
          <cell r="F23">
            <v>45000000</v>
          </cell>
        </row>
        <row r="24">
          <cell r="F24">
            <v>45000000</v>
          </cell>
        </row>
        <row r="25">
          <cell r="A25" t="str">
            <v>Eficiencia en la adjudicación de Apoyos Concertados</v>
          </cell>
          <cell r="F25">
            <v>0</v>
          </cell>
        </row>
        <row r="26">
          <cell r="F26">
            <v>1</v>
          </cell>
        </row>
        <row r="27">
          <cell r="A27" t="str">
            <v>Eficiencia en la adjudicación de las Salas Concertadas</v>
          </cell>
          <cell r="F27">
            <v>0</v>
          </cell>
        </row>
        <row r="28">
          <cell r="F28">
            <v>1</v>
          </cell>
        </row>
      </sheetData>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1002"/>
  <sheetViews>
    <sheetView topLeftCell="A22" workbookViewId="0">
      <selection activeCell="J33" sqref="J33"/>
    </sheetView>
  </sheetViews>
  <sheetFormatPr baseColWidth="10" defaultColWidth="14.42578125" defaultRowHeight="15" x14ac:dyDescent="0.25"/>
  <cols>
    <col min="1" max="1" width="17.7109375" style="1" customWidth="1"/>
    <col min="2" max="2" width="53.5703125" style="1" customWidth="1"/>
    <col min="3" max="3" width="5.28515625" style="1" customWidth="1"/>
    <col min="4" max="8" width="12.42578125" style="1" customWidth="1"/>
    <col min="9" max="9" width="16" style="1" customWidth="1"/>
    <col min="10" max="15" width="12.42578125" style="1" customWidth="1"/>
    <col min="16" max="16" width="10.7109375" style="1" customWidth="1"/>
    <col min="17" max="25" width="14.42578125" style="1"/>
    <col min="26" max="27" width="10" style="1" customWidth="1"/>
    <col min="28" max="256" width="14.42578125" style="1"/>
    <col min="257" max="257" width="17.7109375" style="1" customWidth="1"/>
    <col min="258" max="258" width="36.7109375" style="1" customWidth="1"/>
    <col min="259" max="259" width="5.28515625" style="1" customWidth="1"/>
    <col min="260" max="271" width="12.42578125" style="1" customWidth="1"/>
    <col min="272" max="272" width="10.7109375" style="1" customWidth="1"/>
    <col min="273" max="281" width="14.42578125" style="1"/>
    <col min="282" max="283" width="10" style="1" customWidth="1"/>
    <col min="284" max="512" width="14.42578125" style="1"/>
    <col min="513" max="513" width="17.7109375" style="1" customWidth="1"/>
    <col min="514" max="514" width="36.7109375" style="1" customWidth="1"/>
    <col min="515" max="515" width="5.28515625" style="1" customWidth="1"/>
    <col min="516" max="527" width="12.42578125" style="1" customWidth="1"/>
    <col min="528" max="528" width="10.7109375" style="1" customWidth="1"/>
    <col min="529" max="537" width="14.42578125" style="1"/>
    <col min="538" max="539" width="10" style="1" customWidth="1"/>
    <col min="540" max="768" width="14.42578125" style="1"/>
    <col min="769" max="769" width="17.7109375" style="1" customWidth="1"/>
    <col min="770" max="770" width="36.7109375" style="1" customWidth="1"/>
    <col min="771" max="771" width="5.28515625" style="1" customWidth="1"/>
    <col min="772" max="783" width="12.42578125" style="1" customWidth="1"/>
    <col min="784" max="784" width="10.7109375" style="1" customWidth="1"/>
    <col min="785" max="793" width="14.42578125" style="1"/>
    <col min="794" max="795" width="10" style="1" customWidth="1"/>
    <col min="796" max="1024" width="14.42578125" style="1"/>
    <col min="1025" max="1025" width="17.7109375" style="1" customWidth="1"/>
    <col min="1026" max="1026" width="36.7109375" style="1" customWidth="1"/>
    <col min="1027" max="1027" width="5.28515625" style="1" customWidth="1"/>
    <col min="1028" max="1039" width="12.42578125" style="1" customWidth="1"/>
    <col min="1040" max="1040" width="10.7109375" style="1" customWidth="1"/>
    <col min="1041" max="1049" width="14.42578125" style="1"/>
    <col min="1050" max="1051" width="10" style="1" customWidth="1"/>
    <col min="1052" max="1280" width="14.42578125" style="1"/>
    <col min="1281" max="1281" width="17.7109375" style="1" customWidth="1"/>
    <col min="1282" max="1282" width="36.7109375" style="1" customWidth="1"/>
    <col min="1283" max="1283" width="5.28515625" style="1" customWidth="1"/>
    <col min="1284" max="1295" width="12.42578125" style="1" customWidth="1"/>
    <col min="1296" max="1296" width="10.7109375" style="1" customWidth="1"/>
    <col min="1297" max="1305" width="14.42578125" style="1"/>
    <col min="1306" max="1307" width="10" style="1" customWidth="1"/>
    <col min="1308" max="1536" width="14.42578125" style="1"/>
    <col min="1537" max="1537" width="17.7109375" style="1" customWidth="1"/>
    <col min="1538" max="1538" width="36.7109375" style="1" customWidth="1"/>
    <col min="1539" max="1539" width="5.28515625" style="1" customWidth="1"/>
    <col min="1540" max="1551" width="12.42578125" style="1" customWidth="1"/>
    <col min="1552" max="1552" width="10.7109375" style="1" customWidth="1"/>
    <col min="1553" max="1561" width="14.42578125" style="1"/>
    <col min="1562" max="1563" width="10" style="1" customWidth="1"/>
    <col min="1564" max="1792" width="14.42578125" style="1"/>
    <col min="1793" max="1793" width="17.7109375" style="1" customWidth="1"/>
    <col min="1794" max="1794" width="36.7109375" style="1" customWidth="1"/>
    <col min="1795" max="1795" width="5.28515625" style="1" customWidth="1"/>
    <col min="1796" max="1807" width="12.42578125" style="1" customWidth="1"/>
    <col min="1808" max="1808" width="10.7109375" style="1" customWidth="1"/>
    <col min="1809" max="1817" width="14.42578125" style="1"/>
    <col min="1818" max="1819" width="10" style="1" customWidth="1"/>
    <col min="1820" max="2048" width="14.42578125" style="1"/>
    <col min="2049" max="2049" width="17.7109375" style="1" customWidth="1"/>
    <col min="2050" max="2050" width="36.7109375" style="1" customWidth="1"/>
    <col min="2051" max="2051" width="5.28515625" style="1" customWidth="1"/>
    <col min="2052" max="2063" width="12.42578125" style="1" customWidth="1"/>
    <col min="2064" max="2064" width="10.7109375" style="1" customWidth="1"/>
    <col min="2065" max="2073" width="14.42578125" style="1"/>
    <col min="2074" max="2075" width="10" style="1" customWidth="1"/>
    <col min="2076" max="2304" width="14.42578125" style="1"/>
    <col min="2305" max="2305" width="17.7109375" style="1" customWidth="1"/>
    <col min="2306" max="2306" width="36.7109375" style="1" customWidth="1"/>
    <col min="2307" max="2307" width="5.28515625" style="1" customWidth="1"/>
    <col min="2308" max="2319" width="12.42578125" style="1" customWidth="1"/>
    <col min="2320" max="2320" width="10.7109375" style="1" customWidth="1"/>
    <col min="2321" max="2329" width="14.42578125" style="1"/>
    <col min="2330" max="2331" width="10" style="1" customWidth="1"/>
    <col min="2332" max="2560" width="14.42578125" style="1"/>
    <col min="2561" max="2561" width="17.7109375" style="1" customWidth="1"/>
    <col min="2562" max="2562" width="36.7109375" style="1" customWidth="1"/>
    <col min="2563" max="2563" width="5.28515625" style="1" customWidth="1"/>
    <col min="2564" max="2575" width="12.42578125" style="1" customWidth="1"/>
    <col min="2576" max="2576" width="10.7109375" style="1" customWidth="1"/>
    <col min="2577" max="2585" width="14.42578125" style="1"/>
    <col min="2586" max="2587" width="10" style="1" customWidth="1"/>
    <col min="2588" max="2816" width="14.42578125" style="1"/>
    <col min="2817" max="2817" width="17.7109375" style="1" customWidth="1"/>
    <col min="2818" max="2818" width="36.7109375" style="1" customWidth="1"/>
    <col min="2819" max="2819" width="5.28515625" style="1" customWidth="1"/>
    <col min="2820" max="2831" width="12.42578125" style="1" customWidth="1"/>
    <col min="2832" max="2832" width="10.7109375" style="1" customWidth="1"/>
    <col min="2833" max="2841" width="14.42578125" style="1"/>
    <col min="2842" max="2843" width="10" style="1" customWidth="1"/>
    <col min="2844" max="3072" width="14.42578125" style="1"/>
    <col min="3073" max="3073" width="17.7109375" style="1" customWidth="1"/>
    <col min="3074" max="3074" width="36.7109375" style="1" customWidth="1"/>
    <col min="3075" max="3075" width="5.28515625" style="1" customWidth="1"/>
    <col min="3076" max="3087" width="12.42578125" style="1" customWidth="1"/>
    <col min="3088" max="3088" width="10.7109375" style="1" customWidth="1"/>
    <col min="3089" max="3097" width="14.42578125" style="1"/>
    <col min="3098" max="3099" width="10" style="1" customWidth="1"/>
    <col min="3100" max="3328" width="14.42578125" style="1"/>
    <col min="3329" max="3329" width="17.7109375" style="1" customWidth="1"/>
    <col min="3330" max="3330" width="36.7109375" style="1" customWidth="1"/>
    <col min="3331" max="3331" width="5.28515625" style="1" customWidth="1"/>
    <col min="3332" max="3343" width="12.42578125" style="1" customWidth="1"/>
    <col min="3344" max="3344" width="10.7109375" style="1" customWidth="1"/>
    <col min="3345" max="3353" width="14.42578125" style="1"/>
    <col min="3354" max="3355" width="10" style="1" customWidth="1"/>
    <col min="3356" max="3584" width="14.42578125" style="1"/>
    <col min="3585" max="3585" width="17.7109375" style="1" customWidth="1"/>
    <col min="3586" max="3586" width="36.7109375" style="1" customWidth="1"/>
    <col min="3587" max="3587" width="5.28515625" style="1" customWidth="1"/>
    <col min="3588" max="3599" width="12.42578125" style="1" customWidth="1"/>
    <col min="3600" max="3600" width="10.7109375" style="1" customWidth="1"/>
    <col min="3601" max="3609" width="14.42578125" style="1"/>
    <col min="3610" max="3611" width="10" style="1" customWidth="1"/>
    <col min="3612" max="3840" width="14.42578125" style="1"/>
    <col min="3841" max="3841" width="17.7109375" style="1" customWidth="1"/>
    <col min="3842" max="3842" width="36.7109375" style="1" customWidth="1"/>
    <col min="3843" max="3843" width="5.28515625" style="1" customWidth="1"/>
    <col min="3844" max="3855" width="12.42578125" style="1" customWidth="1"/>
    <col min="3856" max="3856" width="10.7109375" style="1" customWidth="1"/>
    <col min="3857" max="3865" width="14.42578125" style="1"/>
    <col min="3866" max="3867" width="10" style="1" customWidth="1"/>
    <col min="3868" max="4096" width="14.42578125" style="1"/>
    <col min="4097" max="4097" width="17.7109375" style="1" customWidth="1"/>
    <col min="4098" max="4098" width="36.7109375" style="1" customWidth="1"/>
    <col min="4099" max="4099" width="5.28515625" style="1" customWidth="1"/>
    <col min="4100" max="4111" width="12.42578125" style="1" customWidth="1"/>
    <col min="4112" max="4112" width="10.7109375" style="1" customWidth="1"/>
    <col min="4113" max="4121" width="14.42578125" style="1"/>
    <col min="4122" max="4123" width="10" style="1" customWidth="1"/>
    <col min="4124" max="4352" width="14.42578125" style="1"/>
    <col min="4353" max="4353" width="17.7109375" style="1" customWidth="1"/>
    <col min="4354" max="4354" width="36.7109375" style="1" customWidth="1"/>
    <col min="4355" max="4355" width="5.28515625" style="1" customWidth="1"/>
    <col min="4356" max="4367" width="12.42578125" style="1" customWidth="1"/>
    <col min="4368" max="4368" width="10.7109375" style="1" customWidth="1"/>
    <col min="4369" max="4377" width="14.42578125" style="1"/>
    <col min="4378" max="4379" width="10" style="1" customWidth="1"/>
    <col min="4380" max="4608" width="14.42578125" style="1"/>
    <col min="4609" max="4609" width="17.7109375" style="1" customWidth="1"/>
    <col min="4610" max="4610" width="36.7109375" style="1" customWidth="1"/>
    <col min="4611" max="4611" width="5.28515625" style="1" customWidth="1"/>
    <col min="4612" max="4623" width="12.42578125" style="1" customWidth="1"/>
    <col min="4624" max="4624" width="10.7109375" style="1" customWidth="1"/>
    <col min="4625" max="4633" width="14.42578125" style="1"/>
    <col min="4634" max="4635" width="10" style="1" customWidth="1"/>
    <col min="4636" max="4864" width="14.42578125" style="1"/>
    <col min="4865" max="4865" width="17.7109375" style="1" customWidth="1"/>
    <col min="4866" max="4866" width="36.7109375" style="1" customWidth="1"/>
    <col min="4867" max="4867" width="5.28515625" style="1" customWidth="1"/>
    <col min="4868" max="4879" width="12.42578125" style="1" customWidth="1"/>
    <col min="4880" max="4880" width="10.7109375" style="1" customWidth="1"/>
    <col min="4881" max="4889" width="14.42578125" style="1"/>
    <col min="4890" max="4891" width="10" style="1" customWidth="1"/>
    <col min="4892" max="5120" width="14.42578125" style="1"/>
    <col min="5121" max="5121" width="17.7109375" style="1" customWidth="1"/>
    <col min="5122" max="5122" width="36.7109375" style="1" customWidth="1"/>
    <col min="5123" max="5123" width="5.28515625" style="1" customWidth="1"/>
    <col min="5124" max="5135" width="12.42578125" style="1" customWidth="1"/>
    <col min="5136" max="5136" width="10.7109375" style="1" customWidth="1"/>
    <col min="5137" max="5145" width="14.42578125" style="1"/>
    <col min="5146" max="5147" width="10" style="1" customWidth="1"/>
    <col min="5148" max="5376" width="14.42578125" style="1"/>
    <col min="5377" max="5377" width="17.7109375" style="1" customWidth="1"/>
    <col min="5378" max="5378" width="36.7109375" style="1" customWidth="1"/>
    <col min="5379" max="5379" width="5.28515625" style="1" customWidth="1"/>
    <col min="5380" max="5391" width="12.42578125" style="1" customWidth="1"/>
    <col min="5392" max="5392" width="10.7109375" style="1" customWidth="1"/>
    <col min="5393" max="5401" width="14.42578125" style="1"/>
    <col min="5402" max="5403" width="10" style="1" customWidth="1"/>
    <col min="5404" max="5632" width="14.42578125" style="1"/>
    <col min="5633" max="5633" width="17.7109375" style="1" customWidth="1"/>
    <col min="5634" max="5634" width="36.7109375" style="1" customWidth="1"/>
    <col min="5635" max="5635" width="5.28515625" style="1" customWidth="1"/>
    <col min="5636" max="5647" width="12.42578125" style="1" customWidth="1"/>
    <col min="5648" max="5648" width="10.7109375" style="1" customWidth="1"/>
    <col min="5649" max="5657" width="14.42578125" style="1"/>
    <col min="5658" max="5659" width="10" style="1" customWidth="1"/>
    <col min="5660" max="5888" width="14.42578125" style="1"/>
    <col min="5889" max="5889" width="17.7109375" style="1" customWidth="1"/>
    <col min="5890" max="5890" width="36.7109375" style="1" customWidth="1"/>
    <col min="5891" max="5891" width="5.28515625" style="1" customWidth="1"/>
    <col min="5892" max="5903" width="12.42578125" style="1" customWidth="1"/>
    <col min="5904" max="5904" width="10.7109375" style="1" customWidth="1"/>
    <col min="5905" max="5913" width="14.42578125" style="1"/>
    <col min="5914" max="5915" width="10" style="1" customWidth="1"/>
    <col min="5916" max="6144" width="14.42578125" style="1"/>
    <col min="6145" max="6145" width="17.7109375" style="1" customWidth="1"/>
    <col min="6146" max="6146" width="36.7109375" style="1" customWidth="1"/>
    <col min="6147" max="6147" width="5.28515625" style="1" customWidth="1"/>
    <col min="6148" max="6159" width="12.42578125" style="1" customWidth="1"/>
    <col min="6160" max="6160" width="10.7109375" style="1" customWidth="1"/>
    <col min="6161" max="6169" width="14.42578125" style="1"/>
    <col min="6170" max="6171" width="10" style="1" customWidth="1"/>
    <col min="6172" max="6400" width="14.42578125" style="1"/>
    <col min="6401" max="6401" width="17.7109375" style="1" customWidth="1"/>
    <col min="6402" max="6402" width="36.7109375" style="1" customWidth="1"/>
    <col min="6403" max="6403" width="5.28515625" style="1" customWidth="1"/>
    <col min="6404" max="6415" width="12.42578125" style="1" customWidth="1"/>
    <col min="6416" max="6416" width="10.7109375" style="1" customWidth="1"/>
    <col min="6417" max="6425" width="14.42578125" style="1"/>
    <col min="6426" max="6427" width="10" style="1" customWidth="1"/>
    <col min="6428" max="6656" width="14.42578125" style="1"/>
    <col min="6657" max="6657" width="17.7109375" style="1" customWidth="1"/>
    <col min="6658" max="6658" width="36.7109375" style="1" customWidth="1"/>
    <col min="6659" max="6659" width="5.28515625" style="1" customWidth="1"/>
    <col min="6660" max="6671" width="12.42578125" style="1" customWidth="1"/>
    <col min="6672" max="6672" width="10.7109375" style="1" customWidth="1"/>
    <col min="6673" max="6681" width="14.42578125" style="1"/>
    <col min="6682" max="6683" width="10" style="1" customWidth="1"/>
    <col min="6684" max="6912" width="14.42578125" style="1"/>
    <col min="6913" max="6913" width="17.7109375" style="1" customWidth="1"/>
    <col min="6914" max="6914" width="36.7109375" style="1" customWidth="1"/>
    <col min="6915" max="6915" width="5.28515625" style="1" customWidth="1"/>
    <col min="6916" max="6927" width="12.42578125" style="1" customWidth="1"/>
    <col min="6928" max="6928" width="10.7109375" style="1" customWidth="1"/>
    <col min="6929" max="6937" width="14.42578125" style="1"/>
    <col min="6938" max="6939" width="10" style="1" customWidth="1"/>
    <col min="6940" max="7168" width="14.42578125" style="1"/>
    <col min="7169" max="7169" width="17.7109375" style="1" customWidth="1"/>
    <col min="7170" max="7170" width="36.7109375" style="1" customWidth="1"/>
    <col min="7171" max="7171" width="5.28515625" style="1" customWidth="1"/>
    <col min="7172" max="7183" width="12.42578125" style="1" customWidth="1"/>
    <col min="7184" max="7184" width="10.7109375" style="1" customWidth="1"/>
    <col min="7185" max="7193" width="14.42578125" style="1"/>
    <col min="7194" max="7195" width="10" style="1" customWidth="1"/>
    <col min="7196" max="7424" width="14.42578125" style="1"/>
    <col min="7425" max="7425" width="17.7109375" style="1" customWidth="1"/>
    <col min="7426" max="7426" width="36.7109375" style="1" customWidth="1"/>
    <col min="7427" max="7427" width="5.28515625" style="1" customWidth="1"/>
    <col min="7428" max="7439" width="12.42578125" style="1" customWidth="1"/>
    <col min="7440" max="7440" width="10.7109375" style="1" customWidth="1"/>
    <col min="7441" max="7449" width="14.42578125" style="1"/>
    <col min="7450" max="7451" width="10" style="1" customWidth="1"/>
    <col min="7452" max="7680" width="14.42578125" style="1"/>
    <col min="7681" max="7681" width="17.7109375" style="1" customWidth="1"/>
    <col min="7682" max="7682" width="36.7109375" style="1" customWidth="1"/>
    <col min="7683" max="7683" width="5.28515625" style="1" customWidth="1"/>
    <col min="7684" max="7695" width="12.42578125" style="1" customWidth="1"/>
    <col min="7696" max="7696" width="10.7109375" style="1" customWidth="1"/>
    <col min="7697" max="7705" width="14.42578125" style="1"/>
    <col min="7706" max="7707" width="10" style="1" customWidth="1"/>
    <col min="7708" max="7936" width="14.42578125" style="1"/>
    <col min="7937" max="7937" width="17.7109375" style="1" customWidth="1"/>
    <col min="7938" max="7938" width="36.7109375" style="1" customWidth="1"/>
    <col min="7939" max="7939" width="5.28515625" style="1" customWidth="1"/>
    <col min="7940" max="7951" width="12.42578125" style="1" customWidth="1"/>
    <col min="7952" max="7952" width="10.7109375" style="1" customWidth="1"/>
    <col min="7953" max="7961" width="14.42578125" style="1"/>
    <col min="7962" max="7963" width="10" style="1" customWidth="1"/>
    <col min="7964" max="8192" width="14.42578125" style="1"/>
    <col min="8193" max="8193" width="17.7109375" style="1" customWidth="1"/>
    <col min="8194" max="8194" width="36.7109375" style="1" customWidth="1"/>
    <col min="8195" max="8195" width="5.28515625" style="1" customWidth="1"/>
    <col min="8196" max="8207" width="12.42578125" style="1" customWidth="1"/>
    <col min="8208" max="8208" width="10.7109375" style="1" customWidth="1"/>
    <col min="8209" max="8217" width="14.42578125" style="1"/>
    <col min="8218" max="8219" width="10" style="1" customWidth="1"/>
    <col min="8220" max="8448" width="14.42578125" style="1"/>
    <col min="8449" max="8449" width="17.7109375" style="1" customWidth="1"/>
    <col min="8450" max="8450" width="36.7109375" style="1" customWidth="1"/>
    <col min="8451" max="8451" width="5.28515625" style="1" customWidth="1"/>
    <col min="8452" max="8463" width="12.42578125" style="1" customWidth="1"/>
    <col min="8464" max="8464" width="10.7109375" style="1" customWidth="1"/>
    <col min="8465" max="8473" width="14.42578125" style="1"/>
    <col min="8474" max="8475" width="10" style="1" customWidth="1"/>
    <col min="8476" max="8704" width="14.42578125" style="1"/>
    <col min="8705" max="8705" width="17.7109375" style="1" customWidth="1"/>
    <col min="8706" max="8706" width="36.7109375" style="1" customWidth="1"/>
    <col min="8707" max="8707" width="5.28515625" style="1" customWidth="1"/>
    <col min="8708" max="8719" width="12.42578125" style="1" customWidth="1"/>
    <col min="8720" max="8720" width="10.7109375" style="1" customWidth="1"/>
    <col min="8721" max="8729" width="14.42578125" style="1"/>
    <col min="8730" max="8731" width="10" style="1" customWidth="1"/>
    <col min="8732" max="8960" width="14.42578125" style="1"/>
    <col min="8961" max="8961" width="17.7109375" style="1" customWidth="1"/>
    <col min="8962" max="8962" width="36.7109375" style="1" customWidth="1"/>
    <col min="8963" max="8963" width="5.28515625" style="1" customWidth="1"/>
    <col min="8964" max="8975" width="12.42578125" style="1" customWidth="1"/>
    <col min="8976" max="8976" width="10.7109375" style="1" customWidth="1"/>
    <col min="8977" max="8985" width="14.42578125" style="1"/>
    <col min="8986" max="8987" width="10" style="1" customWidth="1"/>
    <col min="8988" max="9216" width="14.42578125" style="1"/>
    <col min="9217" max="9217" width="17.7109375" style="1" customWidth="1"/>
    <col min="9218" max="9218" width="36.7109375" style="1" customWidth="1"/>
    <col min="9219" max="9219" width="5.28515625" style="1" customWidth="1"/>
    <col min="9220" max="9231" width="12.42578125" style="1" customWidth="1"/>
    <col min="9232" max="9232" width="10.7109375" style="1" customWidth="1"/>
    <col min="9233" max="9241" width="14.42578125" style="1"/>
    <col min="9242" max="9243" width="10" style="1" customWidth="1"/>
    <col min="9244" max="9472" width="14.42578125" style="1"/>
    <col min="9473" max="9473" width="17.7109375" style="1" customWidth="1"/>
    <col min="9474" max="9474" width="36.7109375" style="1" customWidth="1"/>
    <col min="9475" max="9475" width="5.28515625" style="1" customWidth="1"/>
    <col min="9476" max="9487" width="12.42578125" style="1" customWidth="1"/>
    <col min="9488" max="9488" width="10.7109375" style="1" customWidth="1"/>
    <col min="9489" max="9497" width="14.42578125" style="1"/>
    <col min="9498" max="9499" width="10" style="1" customWidth="1"/>
    <col min="9500" max="9728" width="14.42578125" style="1"/>
    <col min="9729" max="9729" width="17.7109375" style="1" customWidth="1"/>
    <col min="9730" max="9730" width="36.7109375" style="1" customWidth="1"/>
    <col min="9731" max="9731" width="5.28515625" style="1" customWidth="1"/>
    <col min="9732" max="9743" width="12.42578125" style="1" customWidth="1"/>
    <col min="9744" max="9744" width="10.7109375" style="1" customWidth="1"/>
    <col min="9745" max="9753" width="14.42578125" style="1"/>
    <col min="9754" max="9755" width="10" style="1" customWidth="1"/>
    <col min="9756" max="9984" width="14.42578125" style="1"/>
    <col min="9985" max="9985" width="17.7109375" style="1" customWidth="1"/>
    <col min="9986" max="9986" width="36.7109375" style="1" customWidth="1"/>
    <col min="9987" max="9987" width="5.28515625" style="1" customWidth="1"/>
    <col min="9988" max="9999" width="12.42578125" style="1" customWidth="1"/>
    <col min="10000" max="10000" width="10.7109375" style="1" customWidth="1"/>
    <col min="10001" max="10009" width="14.42578125" style="1"/>
    <col min="10010" max="10011" width="10" style="1" customWidth="1"/>
    <col min="10012" max="10240" width="14.42578125" style="1"/>
    <col min="10241" max="10241" width="17.7109375" style="1" customWidth="1"/>
    <col min="10242" max="10242" width="36.7109375" style="1" customWidth="1"/>
    <col min="10243" max="10243" width="5.28515625" style="1" customWidth="1"/>
    <col min="10244" max="10255" width="12.42578125" style="1" customWidth="1"/>
    <col min="10256" max="10256" width="10.7109375" style="1" customWidth="1"/>
    <col min="10257" max="10265" width="14.42578125" style="1"/>
    <col min="10266" max="10267" width="10" style="1" customWidth="1"/>
    <col min="10268" max="10496" width="14.42578125" style="1"/>
    <col min="10497" max="10497" width="17.7109375" style="1" customWidth="1"/>
    <col min="10498" max="10498" width="36.7109375" style="1" customWidth="1"/>
    <col min="10499" max="10499" width="5.28515625" style="1" customWidth="1"/>
    <col min="10500" max="10511" width="12.42578125" style="1" customWidth="1"/>
    <col min="10512" max="10512" width="10.7109375" style="1" customWidth="1"/>
    <col min="10513" max="10521" width="14.42578125" style="1"/>
    <col min="10522" max="10523" width="10" style="1" customWidth="1"/>
    <col min="10524" max="10752" width="14.42578125" style="1"/>
    <col min="10753" max="10753" width="17.7109375" style="1" customWidth="1"/>
    <col min="10754" max="10754" width="36.7109375" style="1" customWidth="1"/>
    <col min="10755" max="10755" width="5.28515625" style="1" customWidth="1"/>
    <col min="10756" max="10767" width="12.42578125" style="1" customWidth="1"/>
    <col min="10768" max="10768" width="10.7109375" style="1" customWidth="1"/>
    <col min="10769" max="10777" width="14.42578125" style="1"/>
    <col min="10778" max="10779" width="10" style="1" customWidth="1"/>
    <col min="10780" max="11008" width="14.42578125" style="1"/>
    <col min="11009" max="11009" width="17.7109375" style="1" customWidth="1"/>
    <col min="11010" max="11010" width="36.7109375" style="1" customWidth="1"/>
    <col min="11011" max="11011" width="5.28515625" style="1" customWidth="1"/>
    <col min="11012" max="11023" width="12.42578125" style="1" customWidth="1"/>
    <col min="11024" max="11024" width="10.7109375" style="1" customWidth="1"/>
    <col min="11025" max="11033" width="14.42578125" style="1"/>
    <col min="11034" max="11035" width="10" style="1" customWidth="1"/>
    <col min="11036" max="11264" width="14.42578125" style="1"/>
    <col min="11265" max="11265" width="17.7109375" style="1" customWidth="1"/>
    <col min="11266" max="11266" width="36.7109375" style="1" customWidth="1"/>
    <col min="11267" max="11267" width="5.28515625" style="1" customWidth="1"/>
    <col min="11268" max="11279" width="12.42578125" style="1" customWidth="1"/>
    <col min="11280" max="11280" width="10.7109375" style="1" customWidth="1"/>
    <col min="11281" max="11289" width="14.42578125" style="1"/>
    <col min="11290" max="11291" width="10" style="1" customWidth="1"/>
    <col min="11292" max="11520" width="14.42578125" style="1"/>
    <col min="11521" max="11521" width="17.7109375" style="1" customWidth="1"/>
    <col min="11522" max="11522" width="36.7109375" style="1" customWidth="1"/>
    <col min="11523" max="11523" width="5.28515625" style="1" customWidth="1"/>
    <col min="11524" max="11535" width="12.42578125" style="1" customWidth="1"/>
    <col min="11536" max="11536" width="10.7109375" style="1" customWidth="1"/>
    <col min="11537" max="11545" width="14.42578125" style="1"/>
    <col min="11546" max="11547" width="10" style="1" customWidth="1"/>
    <col min="11548" max="11776" width="14.42578125" style="1"/>
    <col min="11777" max="11777" width="17.7109375" style="1" customWidth="1"/>
    <col min="11778" max="11778" width="36.7109375" style="1" customWidth="1"/>
    <col min="11779" max="11779" width="5.28515625" style="1" customWidth="1"/>
    <col min="11780" max="11791" width="12.42578125" style="1" customWidth="1"/>
    <col min="11792" max="11792" width="10.7109375" style="1" customWidth="1"/>
    <col min="11793" max="11801" width="14.42578125" style="1"/>
    <col min="11802" max="11803" width="10" style="1" customWidth="1"/>
    <col min="11804" max="12032" width="14.42578125" style="1"/>
    <col min="12033" max="12033" width="17.7109375" style="1" customWidth="1"/>
    <col min="12034" max="12034" width="36.7109375" style="1" customWidth="1"/>
    <col min="12035" max="12035" width="5.28515625" style="1" customWidth="1"/>
    <col min="12036" max="12047" width="12.42578125" style="1" customWidth="1"/>
    <col min="12048" max="12048" width="10.7109375" style="1" customWidth="1"/>
    <col min="12049" max="12057" width="14.42578125" style="1"/>
    <col min="12058" max="12059" width="10" style="1" customWidth="1"/>
    <col min="12060" max="12288" width="14.42578125" style="1"/>
    <col min="12289" max="12289" width="17.7109375" style="1" customWidth="1"/>
    <col min="12290" max="12290" width="36.7109375" style="1" customWidth="1"/>
    <col min="12291" max="12291" width="5.28515625" style="1" customWidth="1"/>
    <col min="12292" max="12303" width="12.42578125" style="1" customWidth="1"/>
    <col min="12304" max="12304" width="10.7109375" style="1" customWidth="1"/>
    <col min="12305" max="12313" width="14.42578125" style="1"/>
    <col min="12314" max="12315" width="10" style="1" customWidth="1"/>
    <col min="12316" max="12544" width="14.42578125" style="1"/>
    <col min="12545" max="12545" width="17.7109375" style="1" customWidth="1"/>
    <col min="12546" max="12546" width="36.7109375" style="1" customWidth="1"/>
    <col min="12547" max="12547" width="5.28515625" style="1" customWidth="1"/>
    <col min="12548" max="12559" width="12.42578125" style="1" customWidth="1"/>
    <col min="12560" max="12560" width="10.7109375" style="1" customWidth="1"/>
    <col min="12561" max="12569" width="14.42578125" style="1"/>
    <col min="12570" max="12571" width="10" style="1" customWidth="1"/>
    <col min="12572" max="12800" width="14.42578125" style="1"/>
    <col min="12801" max="12801" width="17.7109375" style="1" customWidth="1"/>
    <col min="12802" max="12802" width="36.7109375" style="1" customWidth="1"/>
    <col min="12803" max="12803" width="5.28515625" style="1" customWidth="1"/>
    <col min="12804" max="12815" width="12.42578125" style="1" customWidth="1"/>
    <col min="12816" max="12816" width="10.7109375" style="1" customWidth="1"/>
    <col min="12817" max="12825" width="14.42578125" style="1"/>
    <col min="12826" max="12827" width="10" style="1" customWidth="1"/>
    <col min="12828" max="13056" width="14.42578125" style="1"/>
    <col min="13057" max="13057" width="17.7109375" style="1" customWidth="1"/>
    <col min="13058" max="13058" width="36.7109375" style="1" customWidth="1"/>
    <col min="13059" max="13059" width="5.28515625" style="1" customWidth="1"/>
    <col min="13060" max="13071" width="12.42578125" style="1" customWidth="1"/>
    <col min="13072" max="13072" width="10.7109375" style="1" customWidth="1"/>
    <col min="13073" max="13081" width="14.42578125" style="1"/>
    <col min="13082" max="13083" width="10" style="1" customWidth="1"/>
    <col min="13084" max="13312" width="14.42578125" style="1"/>
    <col min="13313" max="13313" width="17.7109375" style="1" customWidth="1"/>
    <col min="13314" max="13314" width="36.7109375" style="1" customWidth="1"/>
    <col min="13315" max="13315" width="5.28515625" style="1" customWidth="1"/>
    <col min="13316" max="13327" width="12.42578125" style="1" customWidth="1"/>
    <col min="13328" max="13328" width="10.7109375" style="1" customWidth="1"/>
    <col min="13329" max="13337" width="14.42578125" style="1"/>
    <col min="13338" max="13339" width="10" style="1" customWidth="1"/>
    <col min="13340" max="13568" width="14.42578125" style="1"/>
    <col min="13569" max="13569" width="17.7109375" style="1" customWidth="1"/>
    <col min="13570" max="13570" width="36.7109375" style="1" customWidth="1"/>
    <col min="13571" max="13571" width="5.28515625" style="1" customWidth="1"/>
    <col min="13572" max="13583" width="12.42578125" style="1" customWidth="1"/>
    <col min="13584" max="13584" width="10.7109375" style="1" customWidth="1"/>
    <col min="13585" max="13593" width="14.42578125" style="1"/>
    <col min="13594" max="13595" width="10" style="1" customWidth="1"/>
    <col min="13596" max="13824" width="14.42578125" style="1"/>
    <col min="13825" max="13825" width="17.7109375" style="1" customWidth="1"/>
    <col min="13826" max="13826" width="36.7109375" style="1" customWidth="1"/>
    <col min="13827" max="13827" width="5.28515625" style="1" customWidth="1"/>
    <col min="13828" max="13839" width="12.42578125" style="1" customWidth="1"/>
    <col min="13840" max="13840" width="10.7109375" style="1" customWidth="1"/>
    <col min="13841" max="13849" width="14.42578125" style="1"/>
    <col min="13850" max="13851" width="10" style="1" customWidth="1"/>
    <col min="13852" max="14080" width="14.42578125" style="1"/>
    <col min="14081" max="14081" width="17.7109375" style="1" customWidth="1"/>
    <col min="14082" max="14082" width="36.7109375" style="1" customWidth="1"/>
    <col min="14083" max="14083" width="5.28515625" style="1" customWidth="1"/>
    <col min="14084" max="14095" width="12.42578125" style="1" customWidth="1"/>
    <col min="14096" max="14096" width="10.7109375" style="1" customWidth="1"/>
    <col min="14097" max="14105" width="14.42578125" style="1"/>
    <col min="14106" max="14107" width="10" style="1" customWidth="1"/>
    <col min="14108" max="14336" width="14.42578125" style="1"/>
    <col min="14337" max="14337" width="17.7109375" style="1" customWidth="1"/>
    <col min="14338" max="14338" width="36.7109375" style="1" customWidth="1"/>
    <col min="14339" max="14339" width="5.28515625" style="1" customWidth="1"/>
    <col min="14340" max="14351" width="12.42578125" style="1" customWidth="1"/>
    <col min="14352" max="14352" width="10.7109375" style="1" customWidth="1"/>
    <col min="14353" max="14361" width="14.42578125" style="1"/>
    <col min="14362" max="14363" width="10" style="1" customWidth="1"/>
    <col min="14364" max="14592" width="14.42578125" style="1"/>
    <col min="14593" max="14593" width="17.7109375" style="1" customWidth="1"/>
    <col min="14594" max="14594" width="36.7109375" style="1" customWidth="1"/>
    <col min="14595" max="14595" width="5.28515625" style="1" customWidth="1"/>
    <col min="14596" max="14607" width="12.42578125" style="1" customWidth="1"/>
    <col min="14608" max="14608" width="10.7109375" style="1" customWidth="1"/>
    <col min="14609" max="14617" width="14.42578125" style="1"/>
    <col min="14618" max="14619" width="10" style="1" customWidth="1"/>
    <col min="14620" max="14848" width="14.42578125" style="1"/>
    <col min="14849" max="14849" width="17.7109375" style="1" customWidth="1"/>
    <col min="14850" max="14850" width="36.7109375" style="1" customWidth="1"/>
    <col min="14851" max="14851" width="5.28515625" style="1" customWidth="1"/>
    <col min="14852" max="14863" width="12.42578125" style="1" customWidth="1"/>
    <col min="14864" max="14864" width="10.7109375" style="1" customWidth="1"/>
    <col min="14865" max="14873" width="14.42578125" style="1"/>
    <col min="14874" max="14875" width="10" style="1" customWidth="1"/>
    <col min="14876" max="15104" width="14.42578125" style="1"/>
    <col min="15105" max="15105" width="17.7109375" style="1" customWidth="1"/>
    <col min="15106" max="15106" width="36.7109375" style="1" customWidth="1"/>
    <col min="15107" max="15107" width="5.28515625" style="1" customWidth="1"/>
    <col min="15108" max="15119" width="12.42578125" style="1" customWidth="1"/>
    <col min="15120" max="15120" width="10.7109375" style="1" customWidth="1"/>
    <col min="15121" max="15129" width="14.42578125" style="1"/>
    <col min="15130" max="15131" width="10" style="1" customWidth="1"/>
    <col min="15132" max="15360" width="14.42578125" style="1"/>
    <col min="15361" max="15361" width="17.7109375" style="1" customWidth="1"/>
    <col min="15362" max="15362" width="36.7109375" style="1" customWidth="1"/>
    <col min="15363" max="15363" width="5.28515625" style="1" customWidth="1"/>
    <col min="15364" max="15375" width="12.42578125" style="1" customWidth="1"/>
    <col min="15376" max="15376" width="10.7109375" style="1" customWidth="1"/>
    <col min="15377" max="15385" width="14.42578125" style="1"/>
    <col min="15386" max="15387" width="10" style="1" customWidth="1"/>
    <col min="15388" max="15616" width="14.42578125" style="1"/>
    <col min="15617" max="15617" width="17.7109375" style="1" customWidth="1"/>
    <col min="15618" max="15618" width="36.7109375" style="1" customWidth="1"/>
    <col min="15619" max="15619" width="5.28515625" style="1" customWidth="1"/>
    <col min="15620" max="15631" width="12.42578125" style="1" customWidth="1"/>
    <col min="15632" max="15632" width="10.7109375" style="1" customWidth="1"/>
    <col min="15633" max="15641" width="14.42578125" style="1"/>
    <col min="15642" max="15643" width="10" style="1" customWidth="1"/>
    <col min="15644" max="15872" width="14.42578125" style="1"/>
    <col min="15873" max="15873" width="17.7109375" style="1" customWidth="1"/>
    <col min="15874" max="15874" width="36.7109375" style="1" customWidth="1"/>
    <col min="15875" max="15875" width="5.28515625" style="1" customWidth="1"/>
    <col min="15876" max="15887" width="12.42578125" style="1" customWidth="1"/>
    <col min="15888" max="15888" width="10.7109375" style="1" customWidth="1"/>
    <col min="15889" max="15897" width="14.42578125" style="1"/>
    <col min="15898" max="15899" width="10" style="1" customWidth="1"/>
    <col min="15900" max="16128" width="14.42578125" style="1"/>
    <col min="16129" max="16129" width="17.7109375" style="1" customWidth="1"/>
    <col min="16130" max="16130" width="36.7109375" style="1" customWidth="1"/>
    <col min="16131" max="16131" width="5.28515625" style="1" customWidth="1"/>
    <col min="16132" max="16143" width="12.42578125" style="1" customWidth="1"/>
    <col min="16144" max="16144" width="10.7109375" style="1" customWidth="1"/>
    <col min="16145" max="16153" width="14.42578125" style="1"/>
    <col min="16154" max="16155" width="10" style="1" customWidth="1"/>
    <col min="16156" max="16384" width="14.42578125" style="1"/>
  </cols>
  <sheetData>
    <row r="1" spans="1:256" s="2" customFormat="1" ht="24" customHeight="1" x14ac:dyDescent="0.3">
      <c r="A1" s="130"/>
      <c r="B1" s="131"/>
      <c r="C1" s="136" t="s">
        <v>0</v>
      </c>
      <c r="D1" s="137"/>
      <c r="E1" s="137"/>
      <c r="F1" s="137"/>
      <c r="G1" s="137"/>
      <c r="H1" s="137"/>
      <c r="I1" s="137"/>
      <c r="J1" s="137"/>
      <c r="K1" s="137"/>
      <c r="L1" s="137"/>
      <c r="M1" s="138"/>
      <c r="N1" s="142" t="s">
        <v>1</v>
      </c>
      <c r="O1" s="143"/>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2" customFormat="1" ht="24" customHeight="1" x14ac:dyDescent="0.3">
      <c r="A2" s="132"/>
      <c r="B2" s="133"/>
      <c r="C2" s="139"/>
      <c r="D2" s="140"/>
      <c r="E2" s="140"/>
      <c r="F2" s="140"/>
      <c r="G2" s="140"/>
      <c r="H2" s="140"/>
      <c r="I2" s="140"/>
      <c r="J2" s="140"/>
      <c r="K2" s="140"/>
      <c r="L2" s="140"/>
      <c r="M2" s="141"/>
      <c r="N2" s="142" t="s">
        <v>2</v>
      </c>
      <c r="O2" s="143"/>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2" customFormat="1" ht="24" customHeight="1" x14ac:dyDescent="0.3">
      <c r="A3" s="132"/>
      <c r="B3" s="133"/>
      <c r="C3" s="136" t="s">
        <v>3</v>
      </c>
      <c r="D3" s="137"/>
      <c r="E3" s="137"/>
      <c r="F3" s="137"/>
      <c r="G3" s="137"/>
      <c r="H3" s="137"/>
      <c r="I3" s="137"/>
      <c r="J3" s="137"/>
      <c r="K3" s="137"/>
      <c r="L3" s="137"/>
      <c r="M3" s="138"/>
      <c r="N3" s="142" t="s">
        <v>4</v>
      </c>
      <c r="O3" s="143"/>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2" customFormat="1" ht="24" customHeight="1" x14ac:dyDescent="0.3">
      <c r="A4" s="134"/>
      <c r="B4" s="135"/>
      <c r="C4" s="139"/>
      <c r="D4" s="140"/>
      <c r="E4" s="140"/>
      <c r="F4" s="140"/>
      <c r="G4" s="140"/>
      <c r="H4" s="140"/>
      <c r="I4" s="140"/>
      <c r="J4" s="140"/>
      <c r="K4" s="140"/>
      <c r="L4" s="140"/>
      <c r="M4" s="141"/>
      <c r="N4" s="142" t="s">
        <v>5</v>
      </c>
      <c r="O4" s="143"/>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ht="7.5" customHeight="1" x14ac:dyDescent="0.3">
      <c r="A5" s="108"/>
      <c r="B5" s="109"/>
      <c r="C5" s="110"/>
      <c r="D5" s="110"/>
      <c r="E5" s="110"/>
      <c r="F5" s="110"/>
      <c r="G5" s="110"/>
      <c r="H5" s="110"/>
      <c r="I5" s="110"/>
      <c r="J5" s="110"/>
      <c r="K5" s="110"/>
      <c r="L5" s="110"/>
      <c r="M5" s="110"/>
      <c r="N5" s="110"/>
      <c r="O5" s="111"/>
    </row>
    <row r="6" spans="1:256" ht="21" customHeight="1" x14ac:dyDescent="0.3">
      <c r="A6" s="112" t="s">
        <v>6</v>
      </c>
      <c r="B6" s="113"/>
      <c r="C6" s="113"/>
      <c r="D6" s="114"/>
      <c r="E6" s="115" t="str">
        <f>[1]Identificacion!C7</f>
        <v>Participación en el Programa Distrital de Estímulos del IDARTES</v>
      </c>
      <c r="F6" s="113"/>
      <c r="G6" s="113"/>
      <c r="H6" s="113"/>
      <c r="I6" s="113"/>
      <c r="J6" s="113"/>
      <c r="K6" s="113"/>
      <c r="L6" s="113"/>
      <c r="M6" s="113"/>
      <c r="N6" s="113"/>
      <c r="O6" s="114"/>
    </row>
    <row r="7" spans="1:256" ht="21" customHeight="1" x14ac:dyDescent="0.3">
      <c r="A7" s="112" t="s">
        <v>7</v>
      </c>
      <c r="B7" s="113"/>
      <c r="C7" s="113"/>
      <c r="D7" s="114"/>
      <c r="E7" s="115"/>
      <c r="F7" s="113"/>
      <c r="G7" s="113"/>
      <c r="H7" s="113"/>
      <c r="I7" s="113"/>
      <c r="J7" s="113"/>
      <c r="K7" s="113"/>
      <c r="L7" s="113"/>
      <c r="M7" s="113"/>
      <c r="N7" s="113"/>
      <c r="O7" s="114"/>
    </row>
    <row r="8" spans="1:256" ht="16.5" customHeight="1" x14ac:dyDescent="0.3">
      <c r="A8" s="116" t="s">
        <v>8</v>
      </c>
      <c r="B8" s="117"/>
      <c r="C8" s="117"/>
      <c r="D8" s="117"/>
      <c r="E8" s="115" t="s">
        <v>64</v>
      </c>
      <c r="F8" s="113"/>
      <c r="G8" s="113"/>
      <c r="H8" s="114"/>
      <c r="I8" s="112" t="s">
        <v>9</v>
      </c>
      <c r="J8" s="113"/>
      <c r="K8" s="114"/>
      <c r="L8" s="118">
        <v>43656</v>
      </c>
      <c r="M8" s="119"/>
      <c r="N8" s="119"/>
      <c r="O8" s="120"/>
    </row>
    <row r="9" spans="1:256" ht="30.75" customHeight="1" x14ac:dyDescent="0.3">
      <c r="A9" s="112" t="s">
        <v>10</v>
      </c>
      <c r="B9" s="113"/>
      <c r="C9" s="113"/>
      <c r="D9" s="114"/>
      <c r="E9" s="121" t="s">
        <v>11</v>
      </c>
      <c r="F9" s="122"/>
      <c r="G9" s="122"/>
      <c r="H9" s="122"/>
      <c r="I9" s="122"/>
      <c r="J9" s="122"/>
      <c r="K9" s="122"/>
      <c r="L9" s="122"/>
      <c r="M9" s="122"/>
      <c r="N9" s="122"/>
      <c r="O9" s="123"/>
    </row>
    <row r="10" spans="1:256" ht="16.5" customHeight="1" x14ac:dyDescent="0.25">
      <c r="A10" s="124"/>
      <c r="B10" s="125"/>
      <c r="C10" s="125"/>
      <c r="D10" s="125"/>
      <c r="E10" s="125"/>
      <c r="F10" s="125"/>
      <c r="G10" s="125"/>
      <c r="H10" s="125"/>
      <c r="I10" s="125"/>
      <c r="J10" s="125"/>
      <c r="K10" s="125"/>
      <c r="L10" s="125"/>
      <c r="M10" s="125"/>
      <c r="N10" s="125"/>
      <c r="O10" s="126"/>
    </row>
    <row r="11" spans="1:256" ht="21" customHeight="1" x14ac:dyDescent="0.25">
      <c r="A11" s="127" t="s">
        <v>12</v>
      </c>
      <c r="B11" s="128"/>
      <c r="C11" s="128"/>
      <c r="D11" s="128"/>
      <c r="E11" s="128"/>
      <c r="F11" s="128"/>
      <c r="G11" s="128"/>
      <c r="H11" s="128"/>
      <c r="I11" s="128"/>
      <c r="J11" s="128"/>
      <c r="K11" s="128"/>
      <c r="L11" s="128"/>
      <c r="M11" s="128"/>
      <c r="N11" s="128"/>
      <c r="O11" s="129"/>
    </row>
    <row r="12" spans="1:256" ht="27" customHeight="1" x14ac:dyDescent="0.25">
      <c r="A12" s="3" t="s">
        <v>13</v>
      </c>
      <c r="B12" s="127" t="s">
        <v>14</v>
      </c>
      <c r="C12" s="129"/>
      <c r="D12" s="4" t="s">
        <v>15</v>
      </c>
      <c r="E12" s="4" t="s">
        <v>16</v>
      </c>
      <c r="F12" s="4" t="s">
        <v>17</v>
      </c>
      <c r="G12" s="4" t="s">
        <v>18</v>
      </c>
      <c r="H12" s="4" t="s">
        <v>19</v>
      </c>
      <c r="I12" s="4" t="s">
        <v>20</v>
      </c>
      <c r="J12" s="4" t="s">
        <v>21</v>
      </c>
      <c r="K12" s="4" t="s">
        <v>22</v>
      </c>
      <c r="L12" s="4" t="s">
        <v>23</v>
      </c>
      <c r="M12" s="4" t="s">
        <v>24</v>
      </c>
      <c r="N12" s="4" t="s">
        <v>25</v>
      </c>
      <c r="O12" s="4" t="s">
        <v>26</v>
      </c>
    </row>
    <row r="13" spans="1:256" ht="48.75" customHeight="1" x14ac:dyDescent="0.25">
      <c r="A13" s="104" t="str">
        <f>[1]Identificacion!B16</f>
        <v xml:space="preserve">Población Activa de  Artístas(1) por cada 10.000 habitantes </v>
      </c>
      <c r="B13" s="5" t="str">
        <f>+[1]Identificacion!E16</f>
        <v>Número de Artistas Integrantes Inscritos (1) de las convocatorias del PDE durante el trimestre respectivo.</v>
      </c>
      <c r="C13" s="6" t="str">
        <f>+[1]Identificacion!D16</f>
        <v>a</v>
      </c>
      <c r="D13" s="7"/>
      <c r="E13" s="7"/>
      <c r="F13" s="8">
        <v>2740</v>
      </c>
      <c r="G13" s="9"/>
      <c r="H13" s="9"/>
      <c r="I13" s="10">
        <v>7828</v>
      </c>
      <c r="J13" s="9">
        <v>397</v>
      </c>
      <c r="K13" s="9"/>
      <c r="L13" s="8"/>
      <c r="M13" s="11"/>
      <c r="N13" s="12"/>
      <c r="O13" s="12"/>
      <c r="R13" s="13"/>
    </row>
    <row r="14" spans="1:256" ht="33.75" customHeight="1" x14ac:dyDescent="0.25">
      <c r="A14" s="105"/>
      <c r="B14" s="5" t="str">
        <f>+[1]Identificacion!E17</f>
        <v>Proyección trimestral de la  población de 18 y más años  de la ciudad de Bogotá.</v>
      </c>
      <c r="C14" s="6" t="str">
        <f>+[1]Identificacion!D17</f>
        <v>b</v>
      </c>
      <c r="D14" s="7"/>
      <c r="E14" s="7"/>
      <c r="F14" s="8">
        <v>6045300.5218424248</v>
      </c>
      <c r="G14" s="14"/>
      <c r="H14" s="14"/>
      <c r="I14" s="15">
        <v>6106723.6980525237</v>
      </c>
      <c r="J14" s="16"/>
      <c r="K14" s="9"/>
      <c r="L14" s="10"/>
      <c r="M14" s="9"/>
      <c r="N14" s="12"/>
      <c r="O14" s="17"/>
      <c r="Q14" s="18"/>
      <c r="R14" s="18"/>
    </row>
    <row r="15" spans="1:256" ht="51" customHeight="1" x14ac:dyDescent="0.25">
      <c r="A15" s="101" t="str">
        <f>[1]Identificacion!B18</f>
        <v>Valor monetario  promedio de estimulos entregados [entrega de recursos financieros]</v>
      </c>
      <c r="B15" s="5" t="str">
        <f>+[1]Identificacion!E18</f>
        <v>Valor monetario total entregado a los artistas ganadores de los estímulos del PDE  durante el trimestre respectivo.</v>
      </c>
      <c r="C15" s="6" t="str">
        <f>+[1]Identificacion!D18</f>
        <v>a</v>
      </c>
      <c r="D15" s="7"/>
      <c r="E15" s="7"/>
      <c r="F15" s="10">
        <v>45000000</v>
      </c>
      <c r="G15" s="10"/>
      <c r="H15" s="19"/>
      <c r="I15" s="8">
        <v>2130720882</v>
      </c>
      <c r="J15" s="11"/>
      <c r="K15" s="16"/>
      <c r="L15" s="8"/>
      <c r="M15" s="20"/>
      <c r="N15" s="7"/>
      <c r="O15" s="21"/>
      <c r="R15" s="22"/>
    </row>
    <row r="16" spans="1:256" ht="36" customHeight="1" x14ac:dyDescent="0.25">
      <c r="A16" s="102"/>
      <c r="B16" s="5" t="str">
        <f>+[1]Identificacion!E19</f>
        <v>Número de estímulos efectivos adjudicados durante el trimestre respectivo.</v>
      </c>
      <c r="C16" s="6" t="str">
        <f>+[1]Identificacion!D19</f>
        <v>b</v>
      </c>
      <c r="D16" s="7"/>
      <c r="E16" s="7"/>
      <c r="F16" s="23">
        <v>3</v>
      </c>
      <c r="G16" s="9"/>
      <c r="H16" s="11"/>
      <c r="I16" s="23">
        <v>189</v>
      </c>
      <c r="J16" s="11"/>
      <c r="K16" s="16"/>
      <c r="L16" s="24"/>
      <c r="M16" s="25"/>
      <c r="N16" s="26"/>
      <c r="O16" s="21"/>
      <c r="Q16" s="18"/>
      <c r="R16" s="18"/>
    </row>
    <row r="17" spans="1:18" ht="36" customHeight="1" x14ac:dyDescent="0.25">
      <c r="A17" s="103" t="str">
        <f>[1]Identificacion!B20</f>
        <v>Valor monetario  promedio de  Apoyos Concertados entregados [entrega de recursos financieros]</v>
      </c>
      <c r="B17" s="5" t="str">
        <f>+[1]Identificacion!E20</f>
        <v>Valor monetario total entregado a las  organizaciones ganadoras  de los apoyos concertados  durante el trimestre respectivo.</v>
      </c>
      <c r="C17" s="6" t="str">
        <f>+[1]Identificacion!D20</f>
        <v>a</v>
      </c>
      <c r="D17" s="7"/>
      <c r="E17" s="7"/>
      <c r="F17" s="27">
        <v>513701398</v>
      </c>
      <c r="G17" s="9"/>
      <c r="H17" s="11"/>
      <c r="I17" s="28">
        <v>810378090</v>
      </c>
      <c r="J17" s="10"/>
      <c r="K17" s="10"/>
      <c r="L17" s="29"/>
      <c r="M17" s="25"/>
      <c r="N17" s="26"/>
      <c r="O17" s="21"/>
      <c r="R17" s="18"/>
    </row>
    <row r="18" spans="1:18" ht="42.75" customHeight="1" x14ac:dyDescent="0.25">
      <c r="A18" s="103"/>
      <c r="B18" s="5" t="str">
        <f>+[1]Identificacion!E21</f>
        <v>Número de organizaciones apoyadas  durante el trimestre respectivo.</v>
      </c>
      <c r="C18" s="6" t="str">
        <f>+[1]Identificacion!D21</f>
        <v>b</v>
      </c>
      <c r="D18" s="7"/>
      <c r="E18" s="7"/>
      <c r="F18" s="23">
        <v>1</v>
      </c>
      <c r="G18" s="9"/>
      <c r="H18" s="11"/>
      <c r="I18" s="23">
        <v>36</v>
      </c>
      <c r="J18" s="11"/>
      <c r="K18" s="16"/>
      <c r="L18" s="24"/>
      <c r="M18" s="25"/>
      <c r="N18" s="26"/>
      <c r="O18" s="21"/>
      <c r="Q18" s="18"/>
    </row>
    <row r="19" spans="1:18" ht="51" customHeight="1" x14ac:dyDescent="0.25">
      <c r="A19" s="103" t="str">
        <f>[1]Identificacion!B22</f>
        <v>Valor monetario  promedio  entregado a las Salas Concertadas [entrega de recursos financieros]</v>
      </c>
      <c r="B19" s="5" t="str">
        <f>+[1]Identificacion!E22</f>
        <v>Valor monetario total entregado a las  organizaciones ganadoras  de las salas concertadas  durante el año.</v>
      </c>
      <c r="C19" s="6" t="str">
        <f>+[1]Identificacion!D22</f>
        <v>a</v>
      </c>
      <c r="D19" s="7"/>
      <c r="E19" s="7"/>
      <c r="F19" s="23">
        <v>0</v>
      </c>
      <c r="G19" s="9"/>
      <c r="H19" s="11"/>
      <c r="I19" s="23">
        <v>0</v>
      </c>
      <c r="J19" s="11"/>
      <c r="K19" s="16"/>
      <c r="L19" s="24"/>
      <c r="M19" s="25"/>
      <c r="N19" s="26"/>
      <c r="O19" s="21"/>
      <c r="P19" s="30"/>
    </row>
    <row r="20" spans="1:18" ht="42.75" customHeight="1" x14ac:dyDescent="0.25">
      <c r="A20" s="103"/>
      <c r="B20" s="5" t="str">
        <f>+[1]Identificacion!E23</f>
        <v>Número de organizaciones ganadoras de las salas concertadas  durante el año.</v>
      </c>
      <c r="C20" s="6" t="str">
        <f>+[1]Identificacion!D23</f>
        <v>b</v>
      </c>
      <c r="D20" s="7"/>
      <c r="E20" s="7"/>
      <c r="F20" s="23">
        <v>1</v>
      </c>
      <c r="G20" s="9"/>
      <c r="H20" s="11"/>
      <c r="I20" s="23"/>
      <c r="J20" s="11"/>
      <c r="K20" s="16"/>
      <c r="L20" s="24"/>
      <c r="M20" s="25"/>
      <c r="N20" s="26"/>
      <c r="O20" s="21"/>
      <c r="P20" s="30"/>
    </row>
    <row r="21" spans="1:18" ht="38.25" customHeight="1" x14ac:dyDescent="0.3">
      <c r="A21" s="101" t="str">
        <f>[1]Identificacion!B24</f>
        <v xml:space="preserve">Capacidad de cobertura del PDE / Proporción de  Artistas ganadores del PDE </v>
      </c>
      <c r="B21" s="5" t="str">
        <f>+[1]Identificacion!E24</f>
        <v>Número total de ganadores que integran las propuestas del PDE durante el trimestre respectivo.</v>
      </c>
      <c r="C21" s="6" t="str">
        <f>+[1]Identificacion!D24</f>
        <v>a</v>
      </c>
      <c r="D21" s="7"/>
      <c r="E21" s="7"/>
      <c r="F21" s="23">
        <v>11</v>
      </c>
      <c r="G21" s="9"/>
      <c r="H21" s="9"/>
      <c r="I21" s="31">
        <v>528</v>
      </c>
      <c r="J21" s="95"/>
      <c r="K21" s="31"/>
      <c r="L21" s="31"/>
      <c r="M21" s="32"/>
      <c r="N21" s="12"/>
      <c r="O21" s="33"/>
      <c r="R21" s="34"/>
    </row>
    <row r="22" spans="1:18" ht="47.25" customHeight="1" x14ac:dyDescent="0.3">
      <c r="A22" s="102"/>
      <c r="B22" s="5" t="str">
        <f>+[1]Identificacion!E25</f>
        <v>Número total Artistas que conforman las propuestas Inscritas en las convocatorias del PDE durante el trimestre respectivo.</v>
      </c>
      <c r="C22" s="6" t="str">
        <f>+[1]Identificacion!D25</f>
        <v>b</v>
      </c>
      <c r="D22" s="7"/>
      <c r="E22" s="7"/>
      <c r="F22" s="23">
        <v>85</v>
      </c>
      <c r="G22" s="9"/>
      <c r="H22" s="9"/>
      <c r="I22" s="35">
        <v>3848</v>
      </c>
      <c r="J22" s="31"/>
      <c r="K22" s="31"/>
      <c r="L22" s="36"/>
      <c r="M22" s="37"/>
      <c r="N22" s="12"/>
      <c r="O22" s="12"/>
      <c r="Q22" s="18"/>
    </row>
    <row r="23" spans="1:18" ht="16.5" customHeight="1" x14ac:dyDescent="0.25">
      <c r="A23" s="104" t="str">
        <f>[1]Identificacion!B26</f>
        <v>Eficiencia en la adjudicación de estímulos</v>
      </c>
      <c r="B23" s="5" t="str">
        <f>+[1]Identificacion!E26</f>
        <v>Número de recursos ejecutados de los estímulos del PDE (Ejecutado) durante el trimestre respectivo.</v>
      </c>
      <c r="C23" s="6" t="str">
        <f>+[1]Identificacion!D26</f>
        <v>a</v>
      </c>
      <c r="D23" s="12"/>
      <c r="E23" s="12"/>
      <c r="F23" s="10">
        <v>45000000</v>
      </c>
      <c r="G23" s="8"/>
      <c r="H23" s="8"/>
      <c r="I23" s="8">
        <v>2130720882</v>
      </c>
      <c r="J23" s="14"/>
      <c r="K23" s="9"/>
      <c r="L23" s="8"/>
      <c r="M23" s="14"/>
      <c r="N23" s="12"/>
      <c r="O23" s="21"/>
    </row>
    <row r="24" spans="1:18" ht="32.25" customHeight="1" x14ac:dyDescent="0.25">
      <c r="A24" s="105"/>
      <c r="B24" s="5" t="str">
        <f>+[1]Identificacion!E27</f>
        <v>Número de recursos proyectados del PDE (Planeado) durante el trimestre respectivo.</v>
      </c>
      <c r="C24" s="6" t="str">
        <f>+[1]Identificacion!D27</f>
        <v>b</v>
      </c>
      <c r="D24" s="12"/>
      <c r="E24" s="12"/>
      <c r="F24" s="10">
        <v>45000000</v>
      </c>
      <c r="G24" s="8"/>
      <c r="H24" s="8"/>
      <c r="I24" s="8">
        <v>2486000000</v>
      </c>
      <c r="J24" s="14"/>
      <c r="K24" s="14"/>
      <c r="L24" s="8"/>
      <c r="M24" s="9"/>
      <c r="N24" s="12"/>
      <c r="O24" s="38"/>
      <c r="Q24" s="18"/>
    </row>
    <row r="25" spans="1:18" ht="35.25" customHeight="1" x14ac:dyDescent="0.25">
      <c r="A25" s="106" t="str">
        <f>[1]Identificacion!B28</f>
        <v>Eficiencia en la adjudicación de Apoyos Concertados</v>
      </c>
      <c r="B25" s="5" t="str">
        <f>+[1]Identificacion!E28</f>
        <v>Número de recursos ejecutados de los apoyos concertados (Ejecutado) durante el año.</v>
      </c>
      <c r="C25" s="6" t="str">
        <f>+[1]Identificacion!D28</f>
        <v>a</v>
      </c>
      <c r="D25" s="12"/>
      <c r="E25" s="12"/>
      <c r="F25" s="9">
        <v>0</v>
      </c>
      <c r="G25" s="9"/>
      <c r="H25" s="9"/>
      <c r="I25" s="9"/>
      <c r="J25" s="14"/>
      <c r="K25" s="9"/>
      <c r="L25" s="14"/>
      <c r="M25" s="9"/>
      <c r="N25" s="12"/>
      <c r="O25" s="17"/>
    </row>
    <row r="26" spans="1:18" ht="31.5" customHeight="1" x14ac:dyDescent="0.25">
      <c r="A26" s="107"/>
      <c r="B26" s="5" t="str">
        <f>+[1]Identificacion!E29</f>
        <v>Número de recursos proyectados de los apoyos concertados  (Planeado) durante el año.</v>
      </c>
      <c r="C26" s="6" t="str">
        <f>+[1]Identificacion!D29</f>
        <v>b</v>
      </c>
      <c r="D26" s="12"/>
      <c r="E26" s="12"/>
      <c r="F26" s="9">
        <v>1</v>
      </c>
      <c r="G26" s="9"/>
      <c r="H26" s="9"/>
      <c r="I26" s="9"/>
      <c r="J26" s="9"/>
      <c r="K26" s="9"/>
      <c r="L26" s="9"/>
      <c r="M26" s="9"/>
      <c r="N26" s="12"/>
      <c r="O26" s="17"/>
      <c r="Q26" s="18"/>
    </row>
    <row r="27" spans="1:18" ht="31.5" customHeight="1" x14ac:dyDescent="0.25">
      <c r="A27" s="98" t="str">
        <f>[1]Identificacion!B30</f>
        <v>Eficiencia en la adjudicación de las Salas Concertadas</v>
      </c>
      <c r="B27" s="5" t="str">
        <f>+[1]Identificacion!E30</f>
        <v>Número de recursos ejecutados para las salas concertadas (Ejecutado) durante el año.</v>
      </c>
      <c r="C27" s="6" t="str">
        <f>+[1]Identificacion!D30</f>
        <v>a</v>
      </c>
      <c r="D27" s="12"/>
      <c r="E27" s="12"/>
      <c r="F27" s="9">
        <v>0</v>
      </c>
      <c r="G27" s="12"/>
      <c r="H27" s="12"/>
      <c r="I27" s="12"/>
      <c r="J27" s="12"/>
      <c r="K27" s="12"/>
      <c r="L27" s="12"/>
      <c r="M27" s="12"/>
      <c r="N27" s="12"/>
      <c r="O27" s="21"/>
    </row>
    <row r="28" spans="1:18" ht="31.5" customHeight="1" x14ac:dyDescent="0.25">
      <c r="A28" s="98"/>
      <c r="B28" s="5" t="str">
        <f>+[1]Identificacion!E31</f>
        <v>Número de recursos proyectados para las salas concertadas  (Planeado) durante el año.</v>
      </c>
      <c r="C28" s="6" t="str">
        <f>+[1]Identificacion!D31</f>
        <v>b</v>
      </c>
      <c r="D28" s="12"/>
      <c r="E28" s="12"/>
      <c r="F28" s="9">
        <v>1</v>
      </c>
      <c r="G28" s="12"/>
      <c r="H28" s="12"/>
      <c r="I28" s="12"/>
      <c r="J28" s="12"/>
      <c r="K28" s="12"/>
      <c r="L28" s="12"/>
      <c r="M28" s="12"/>
      <c r="N28" s="12"/>
      <c r="O28" s="21"/>
      <c r="Q28" s="18"/>
    </row>
    <row r="29" spans="1:18" ht="44.25" customHeight="1" x14ac:dyDescent="0.25">
      <c r="A29" s="99" t="s">
        <v>27</v>
      </c>
      <c r="B29" s="99"/>
      <c r="C29" s="99"/>
      <c r="D29" s="99"/>
      <c r="E29" s="99"/>
      <c r="F29" s="99"/>
      <c r="G29" s="99"/>
      <c r="H29" s="99"/>
      <c r="I29" s="99"/>
      <c r="J29" s="99"/>
      <c r="K29" s="99"/>
      <c r="L29" s="99"/>
      <c r="M29" s="99"/>
      <c r="N29" s="99"/>
      <c r="O29" s="99"/>
    </row>
    <row r="30" spans="1:18" ht="15.75" customHeight="1" x14ac:dyDescent="0.25">
      <c r="A30" s="100" t="s">
        <v>28</v>
      </c>
      <c r="B30" s="100"/>
      <c r="C30" s="100"/>
      <c r="D30" s="100"/>
      <c r="E30" s="100"/>
      <c r="F30" s="100"/>
      <c r="G30" s="100"/>
      <c r="H30" s="100"/>
      <c r="I30" s="100"/>
      <c r="J30" s="100"/>
      <c r="K30" s="100"/>
      <c r="L30" s="100"/>
      <c r="M30" s="100"/>
      <c r="N30" s="100"/>
      <c r="O30" s="100"/>
      <c r="P30" s="39"/>
      <c r="Q30" s="18"/>
    </row>
    <row r="31" spans="1:18" ht="15.75" customHeight="1" x14ac:dyDescent="0.25">
      <c r="O31" s="18"/>
      <c r="P31" s="40"/>
      <c r="Q31" s="18"/>
    </row>
    <row r="32" spans="1:18" ht="15.75" customHeight="1" x14ac:dyDescent="0.25">
      <c r="N32" s="34"/>
      <c r="O32" s="18"/>
      <c r="P32" s="39"/>
      <c r="Q32" s="18"/>
    </row>
    <row r="33" spans="14:15" ht="15.75" customHeight="1" x14ac:dyDescent="0.25">
      <c r="N33" s="41"/>
      <c r="O33" s="34"/>
    </row>
    <row r="34" spans="14:15" ht="15.75" customHeight="1" x14ac:dyDescent="0.25">
      <c r="O34" s="13"/>
    </row>
    <row r="35" spans="14:15" ht="15.75" customHeight="1" x14ac:dyDescent="0.25"/>
    <row r="36" spans="14:15" ht="15.75" customHeight="1" x14ac:dyDescent="0.25"/>
    <row r="37" spans="14:15" ht="15.75" customHeight="1" x14ac:dyDescent="0.25"/>
    <row r="38" spans="14:15" ht="15.75" customHeight="1" x14ac:dyDescent="0.25"/>
    <row r="39" spans="14:15" ht="15.75" customHeight="1" x14ac:dyDescent="0.25"/>
    <row r="40" spans="14:15" ht="15.75" customHeight="1" x14ac:dyDescent="0.25"/>
    <row r="41" spans="14:15" ht="15.75" customHeight="1" x14ac:dyDescent="0.25"/>
    <row r="42" spans="14:15" ht="15.75" customHeight="1" x14ac:dyDescent="0.25"/>
    <row r="43" spans="14:15" ht="15.75" customHeight="1" x14ac:dyDescent="0.25"/>
    <row r="44" spans="14:15" ht="15.75" customHeight="1" x14ac:dyDescent="0.25"/>
    <row r="45" spans="14:15" ht="15.75" customHeight="1" x14ac:dyDescent="0.25"/>
    <row r="46" spans="14:15" ht="15.75" customHeight="1" x14ac:dyDescent="0.25"/>
    <row r="47" spans="14:15" ht="15.75" customHeight="1" x14ac:dyDescent="0.25"/>
    <row r="48" spans="14:15"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sheetData>
  <mergeCells count="31">
    <mergeCell ref="A1:B4"/>
    <mergeCell ref="C1:M2"/>
    <mergeCell ref="N1:O1"/>
    <mergeCell ref="N2:O2"/>
    <mergeCell ref="C3:M4"/>
    <mergeCell ref="N3:O3"/>
    <mergeCell ref="N4:O4"/>
    <mergeCell ref="A13:A14"/>
    <mergeCell ref="A5:O5"/>
    <mergeCell ref="A6:D6"/>
    <mergeCell ref="E6:O6"/>
    <mergeCell ref="A7:D7"/>
    <mergeCell ref="E7:O7"/>
    <mergeCell ref="A8:D8"/>
    <mergeCell ref="E8:H8"/>
    <mergeCell ref="I8:K8"/>
    <mergeCell ref="L8:O8"/>
    <mergeCell ref="A9:D9"/>
    <mergeCell ref="E9:O9"/>
    <mergeCell ref="A10:O10"/>
    <mergeCell ref="A11:O11"/>
    <mergeCell ref="B12:C12"/>
    <mergeCell ref="A27:A28"/>
    <mergeCell ref="A29:O29"/>
    <mergeCell ref="A30:O30"/>
    <mergeCell ref="A15:A16"/>
    <mergeCell ref="A17:A18"/>
    <mergeCell ref="A19:A20"/>
    <mergeCell ref="A21:A22"/>
    <mergeCell ref="A23:A24"/>
    <mergeCell ref="A25:A26"/>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81"/>
  <sheetViews>
    <sheetView tabSelected="1" topLeftCell="A31" zoomScale="80" zoomScaleNormal="80" workbookViewId="0">
      <selection activeCell="C34" sqref="C34"/>
    </sheetView>
  </sheetViews>
  <sheetFormatPr baseColWidth="10" defaultColWidth="14.42578125" defaultRowHeight="15" x14ac:dyDescent="0.25"/>
  <cols>
    <col min="1" max="1" width="39.5703125" style="1" customWidth="1"/>
    <col min="2" max="2" width="14.85546875" style="1" customWidth="1"/>
    <col min="3" max="4" width="11.140625" style="1" customWidth="1"/>
    <col min="5" max="5" width="17.7109375" style="1" customWidth="1"/>
    <col min="6" max="7" width="11.140625" style="1" customWidth="1"/>
    <col min="8" max="8" width="18.140625" style="1" customWidth="1"/>
    <col min="9" max="9" width="15.7109375" style="1" customWidth="1"/>
    <col min="10" max="14" width="11.140625" style="1" customWidth="1"/>
    <col min="15" max="22" width="14.42578125" style="1"/>
    <col min="23" max="24" width="10" style="1" customWidth="1"/>
    <col min="25" max="256" width="14.42578125" style="1"/>
    <col min="257" max="257" width="39.5703125" style="1" customWidth="1"/>
    <col min="258" max="258" width="14.85546875" style="1" customWidth="1"/>
    <col min="259" max="260" width="11.140625" style="1" customWidth="1"/>
    <col min="261" max="261" width="17.7109375" style="1" customWidth="1"/>
    <col min="262" max="270" width="11.140625" style="1" customWidth="1"/>
    <col min="271" max="278" width="14.42578125" style="1"/>
    <col min="279" max="280" width="10" style="1" customWidth="1"/>
    <col min="281" max="512" width="14.42578125" style="1"/>
    <col min="513" max="513" width="39.5703125" style="1" customWidth="1"/>
    <col min="514" max="514" width="14.85546875" style="1" customWidth="1"/>
    <col min="515" max="516" width="11.140625" style="1" customWidth="1"/>
    <col min="517" max="517" width="17.7109375" style="1" customWidth="1"/>
    <col min="518" max="526" width="11.140625" style="1" customWidth="1"/>
    <col min="527" max="534" width="14.42578125" style="1"/>
    <col min="535" max="536" width="10" style="1" customWidth="1"/>
    <col min="537" max="768" width="14.42578125" style="1"/>
    <col min="769" max="769" width="39.5703125" style="1" customWidth="1"/>
    <col min="770" max="770" width="14.85546875" style="1" customWidth="1"/>
    <col min="771" max="772" width="11.140625" style="1" customWidth="1"/>
    <col min="773" max="773" width="17.7109375" style="1" customWidth="1"/>
    <col min="774" max="782" width="11.140625" style="1" customWidth="1"/>
    <col min="783" max="790" width="14.42578125" style="1"/>
    <col min="791" max="792" width="10" style="1" customWidth="1"/>
    <col min="793" max="1024" width="14.42578125" style="1"/>
    <col min="1025" max="1025" width="39.5703125" style="1" customWidth="1"/>
    <col min="1026" max="1026" width="14.85546875" style="1" customWidth="1"/>
    <col min="1027" max="1028" width="11.140625" style="1" customWidth="1"/>
    <col min="1029" max="1029" width="17.7109375" style="1" customWidth="1"/>
    <col min="1030" max="1038" width="11.140625" style="1" customWidth="1"/>
    <col min="1039" max="1046" width="14.42578125" style="1"/>
    <col min="1047" max="1048" width="10" style="1" customWidth="1"/>
    <col min="1049" max="1280" width="14.42578125" style="1"/>
    <col min="1281" max="1281" width="39.5703125" style="1" customWidth="1"/>
    <col min="1282" max="1282" width="14.85546875" style="1" customWidth="1"/>
    <col min="1283" max="1284" width="11.140625" style="1" customWidth="1"/>
    <col min="1285" max="1285" width="17.7109375" style="1" customWidth="1"/>
    <col min="1286" max="1294" width="11.140625" style="1" customWidth="1"/>
    <col min="1295" max="1302" width="14.42578125" style="1"/>
    <col min="1303" max="1304" width="10" style="1" customWidth="1"/>
    <col min="1305" max="1536" width="14.42578125" style="1"/>
    <col min="1537" max="1537" width="39.5703125" style="1" customWidth="1"/>
    <col min="1538" max="1538" width="14.85546875" style="1" customWidth="1"/>
    <col min="1539" max="1540" width="11.140625" style="1" customWidth="1"/>
    <col min="1541" max="1541" width="17.7109375" style="1" customWidth="1"/>
    <col min="1542" max="1550" width="11.140625" style="1" customWidth="1"/>
    <col min="1551" max="1558" width="14.42578125" style="1"/>
    <col min="1559" max="1560" width="10" style="1" customWidth="1"/>
    <col min="1561" max="1792" width="14.42578125" style="1"/>
    <col min="1793" max="1793" width="39.5703125" style="1" customWidth="1"/>
    <col min="1794" max="1794" width="14.85546875" style="1" customWidth="1"/>
    <col min="1795" max="1796" width="11.140625" style="1" customWidth="1"/>
    <col min="1797" max="1797" width="17.7109375" style="1" customWidth="1"/>
    <col min="1798" max="1806" width="11.140625" style="1" customWidth="1"/>
    <col min="1807" max="1814" width="14.42578125" style="1"/>
    <col min="1815" max="1816" width="10" style="1" customWidth="1"/>
    <col min="1817" max="2048" width="14.42578125" style="1"/>
    <col min="2049" max="2049" width="39.5703125" style="1" customWidth="1"/>
    <col min="2050" max="2050" width="14.85546875" style="1" customWidth="1"/>
    <col min="2051" max="2052" width="11.140625" style="1" customWidth="1"/>
    <col min="2053" max="2053" width="17.7109375" style="1" customWidth="1"/>
    <col min="2054" max="2062" width="11.140625" style="1" customWidth="1"/>
    <col min="2063" max="2070" width="14.42578125" style="1"/>
    <col min="2071" max="2072" width="10" style="1" customWidth="1"/>
    <col min="2073" max="2304" width="14.42578125" style="1"/>
    <col min="2305" max="2305" width="39.5703125" style="1" customWidth="1"/>
    <col min="2306" max="2306" width="14.85546875" style="1" customWidth="1"/>
    <col min="2307" max="2308" width="11.140625" style="1" customWidth="1"/>
    <col min="2309" max="2309" width="17.7109375" style="1" customWidth="1"/>
    <col min="2310" max="2318" width="11.140625" style="1" customWidth="1"/>
    <col min="2319" max="2326" width="14.42578125" style="1"/>
    <col min="2327" max="2328" width="10" style="1" customWidth="1"/>
    <col min="2329" max="2560" width="14.42578125" style="1"/>
    <col min="2561" max="2561" width="39.5703125" style="1" customWidth="1"/>
    <col min="2562" max="2562" width="14.85546875" style="1" customWidth="1"/>
    <col min="2563" max="2564" width="11.140625" style="1" customWidth="1"/>
    <col min="2565" max="2565" width="17.7109375" style="1" customWidth="1"/>
    <col min="2566" max="2574" width="11.140625" style="1" customWidth="1"/>
    <col min="2575" max="2582" width="14.42578125" style="1"/>
    <col min="2583" max="2584" width="10" style="1" customWidth="1"/>
    <col min="2585" max="2816" width="14.42578125" style="1"/>
    <col min="2817" max="2817" width="39.5703125" style="1" customWidth="1"/>
    <col min="2818" max="2818" width="14.85546875" style="1" customWidth="1"/>
    <col min="2819" max="2820" width="11.140625" style="1" customWidth="1"/>
    <col min="2821" max="2821" width="17.7109375" style="1" customWidth="1"/>
    <col min="2822" max="2830" width="11.140625" style="1" customWidth="1"/>
    <col min="2831" max="2838" width="14.42578125" style="1"/>
    <col min="2839" max="2840" width="10" style="1" customWidth="1"/>
    <col min="2841" max="3072" width="14.42578125" style="1"/>
    <col min="3073" max="3073" width="39.5703125" style="1" customWidth="1"/>
    <col min="3074" max="3074" width="14.85546875" style="1" customWidth="1"/>
    <col min="3075" max="3076" width="11.140625" style="1" customWidth="1"/>
    <col min="3077" max="3077" width="17.7109375" style="1" customWidth="1"/>
    <col min="3078" max="3086" width="11.140625" style="1" customWidth="1"/>
    <col min="3087" max="3094" width="14.42578125" style="1"/>
    <col min="3095" max="3096" width="10" style="1" customWidth="1"/>
    <col min="3097" max="3328" width="14.42578125" style="1"/>
    <col min="3329" max="3329" width="39.5703125" style="1" customWidth="1"/>
    <col min="3330" max="3330" width="14.85546875" style="1" customWidth="1"/>
    <col min="3331" max="3332" width="11.140625" style="1" customWidth="1"/>
    <col min="3333" max="3333" width="17.7109375" style="1" customWidth="1"/>
    <col min="3334" max="3342" width="11.140625" style="1" customWidth="1"/>
    <col min="3343" max="3350" width="14.42578125" style="1"/>
    <col min="3351" max="3352" width="10" style="1" customWidth="1"/>
    <col min="3353" max="3584" width="14.42578125" style="1"/>
    <col min="3585" max="3585" width="39.5703125" style="1" customWidth="1"/>
    <col min="3586" max="3586" width="14.85546875" style="1" customWidth="1"/>
    <col min="3587" max="3588" width="11.140625" style="1" customWidth="1"/>
    <col min="3589" max="3589" width="17.7109375" style="1" customWidth="1"/>
    <col min="3590" max="3598" width="11.140625" style="1" customWidth="1"/>
    <col min="3599" max="3606" width="14.42578125" style="1"/>
    <col min="3607" max="3608" width="10" style="1" customWidth="1"/>
    <col min="3609" max="3840" width="14.42578125" style="1"/>
    <col min="3841" max="3841" width="39.5703125" style="1" customWidth="1"/>
    <col min="3842" max="3842" width="14.85546875" style="1" customWidth="1"/>
    <col min="3843" max="3844" width="11.140625" style="1" customWidth="1"/>
    <col min="3845" max="3845" width="17.7109375" style="1" customWidth="1"/>
    <col min="3846" max="3854" width="11.140625" style="1" customWidth="1"/>
    <col min="3855" max="3862" width="14.42578125" style="1"/>
    <col min="3863" max="3864" width="10" style="1" customWidth="1"/>
    <col min="3865" max="4096" width="14.42578125" style="1"/>
    <col min="4097" max="4097" width="39.5703125" style="1" customWidth="1"/>
    <col min="4098" max="4098" width="14.85546875" style="1" customWidth="1"/>
    <col min="4099" max="4100" width="11.140625" style="1" customWidth="1"/>
    <col min="4101" max="4101" width="17.7109375" style="1" customWidth="1"/>
    <col min="4102" max="4110" width="11.140625" style="1" customWidth="1"/>
    <col min="4111" max="4118" width="14.42578125" style="1"/>
    <col min="4119" max="4120" width="10" style="1" customWidth="1"/>
    <col min="4121" max="4352" width="14.42578125" style="1"/>
    <col min="4353" max="4353" width="39.5703125" style="1" customWidth="1"/>
    <col min="4354" max="4354" width="14.85546875" style="1" customWidth="1"/>
    <col min="4355" max="4356" width="11.140625" style="1" customWidth="1"/>
    <col min="4357" max="4357" width="17.7109375" style="1" customWidth="1"/>
    <col min="4358" max="4366" width="11.140625" style="1" customWidth="1"/>
    <col min="4367" max="4374" width="14.42578125" style="1"/>
    <col min="4375" max="4376" width="10" style="1" customWidth="1"/>
    <col min="4377" max="4608" width="14.42578125" style="1"/>
    <col min="4609" max="4609" width="39.5703125" style="1" customWidth="1"/>
    <col min="4610" max="4610" width="14.85546875" style="1" customWidth="1"/>
    <col min="4611" max="4612" width="11.140625" style="1" customWidth="1"/>
    <col min="4613" max="4613" width="17.7109375" style="1" customWidth="1"/>
    <col min="4614" max="4622" width="11.140625" style="1" customWidth="1"/>
    <col min="4623" max="4630" width="14.42578125" style="1"/>
    <col min="4631" max="4632" width="10" style="1" customWidth="1"/>
    <col min="4633" max="4864" width="14.42578125" style="1"/>
    <col min="4865" max="4865" width="39.5703125" style="1" customWidth="1"/>
    <col min="4866" max="4866" width="14.85546875" style="1" customWidth="1"/>
    <col min="4867" max="4868" width="11.140625" style="1" customWidth="1"/>
    <col min="4869" max="4869" width="17.7109375" style="1" customWidth="1"/>
    <col min="4870" max="4878" width="11.140625" style="1" customWidth="1"/>
    <col min="4879" max="4886" width="14.42578125" style="1"/>
    <col min="4887" max="4888" width="10" style="1" customWidth="1"/>
    <col min="4889" max="5120" width="14.42578125" style="1"/>
    <col min="5121" max="5121" width="39.5703125" style="1" customWidth="1"/>
    <col min="5122" max="5122" width="14.85546875" style="1" customWidth="1"/>
    <col min="5123" max="5124" width="11.140625" style="1" customWidth="1"/>
    <col min="5125" max="5125" width="17.7109375" style="1" customWidth="1"/>
    <col min="5126" max="5134" width="11.140625" style="1" customWidth="1"/>
    <col min="5135" max="5142" width="14.42578125" style="1"/>
    <col min="5143" max="5144" width="10" style="1" customWidth="1"/>
    <col min="5145" max="5376" width="14.42578125" style="1"/>
    <col min="5377" max="5377" width="39.5703125" style="1" customWidth="1"/>
    <col min="5378" max="5378" width="14.85546875" style="1" customWidth="1"/>
    <col min="5379" max="5380" width="11.140625" style="1" customWidth="1"/>
    <col min="5381" max="5381" width="17.7109375" style="1" customWidth="1"/>
    <col min="5382" max="5390" width="11.140625" style="1" customWidth="1"/>
    <col min="5391" max="5398" width="14.42578125" style="1"/>
    <col min="5399" max="5400" width="10" style="1" customWidth="1"/>
    <col min="5401" max="5632" width="14.42578125" style="1"/>
    <col min="5633" max="5633" width="39.5703125" style="1" customWidth="1"/>
    <col min="5634" max="5634" width="14.85546875" style="1" customWidth="1"/>
    <col min="5635" max="5636" width="11.140625" style="1" customWidth="1"/>
    <col min="5637" max="5637" width="17.7109375" style="1" customWidth="1"/>
    <col min="5638" max="5646" width="11.140625" style="1" customWidth="1"/>
    <col min="5647" max="5654" width="14.42578125" style="1"/>
    <col min="5655" max="5656" width="10" style="1" customWidth="1"/>
    <col min="5657" max="5888" width="14.42578125" style="1"/>
    <col min="5889" max="5889" width="39.5703125" style="1" customWidth="1"/>
    <col min="5890" max="5890" width="14.85546875" style="1" customWidth="1"/>
    <col min="5891" max="5892" width="11.140625" style="1" customWidth="1"/>
    <col min="5893" max="5893" width="17.7109375" style="1" customWidth="1"/>
    <col min="5894" max="5902" width="11.140625" style="1" customWidth="1"/>
    <col min="5903" max="5910" width="14.42578125" style="1"/>
    <col min="5911" max="5912" width="10" style="1" customWidth="1"/>
    <col min="5913" max="6144" width="14.42578125" style="1"/>
    <col min="6145" max="6145" width="39.5703125" style="1" customWidth="1"/>
    <col min="6146" max="6146" width="14.85546875" style="1" customWidth="1"/>
    <col min="6147" max="6148" width="11.140625" style="1" customWidth="1"/>
    <col min="6149" max="6149" width="17.7109375" style="1" customWidth="1"/>
    <col min="6150" max="6158" width="11.140625" style="1" customWidth="1"/>
    <col min="6159" max="6166" width="14.42578125" style="1"/>
    <col min="6167" max="6168" width="10" style="1" customWidth="1"/>
    <col min="6169" max="6400" width="14.42578125" style="1"/>
    <col min="6401" max="6401" width="39.5703125" style="1" customWidth="1"/>
    <col min="6402" max="6402" width="14.85546875" style="1" customWidth="1"/>
    <col min="6403" max="6404" width="11.140625" style="1" customWidth="1"/>
    <col min="6405" max="6405" width="17.7109375" style="1" customWidth="1"/>
    <col min="6406" max="6414" width="11.140625" style="1" customWidth="1"/>
    <col min="6415" max="6422" width="14.42578125" style="1"/>
    <col min="6423" max="6424" width="10" style="1" customWidth="1"/>
    <col min="6425" max="6656" width="14.42578125" style="1"/>
    <col min="6657" max="6657" width="39.5703125" style="1" customWidth="1"/>
    <col min="6658" max="6658" width="14.85546875" style="1" customWidth="1"/>
    <col min="6659" max="6660" width="11.140625" style="1" customWidth="1"/>
    <col min="6661" max="6661" width="17.7109375" style="1" customWidth="1"/>
    <col min="6662" max="6670" width="11.140625" style="1" customWidth="1"/>
    <col min="6671" max="6678" width="14.42578125" style="1"/>
    <col min="6679" max="6680" width="10" style="1" customWidth="1"/>
    <col min="6681" max="6912" width="14.42578125" style="1"/>
    <col min="6913" max="6913" width="39.5703125" style="1" customWidth="1"/>
    <col min="6914" max="6914" width="14.85546875" style="1" customWidth="1"/>
    <col min="6915" max="6916" width="11.140625" style="1" customWidth="1"/>
    <col min="6917" max="6917" width="17.7109375" style="1" customWidth="1"/>
    <col min="6918" max="6926" width="11.140625" style="1" customWidth="1"/>
    <col min="6927" max="6934" width="14.42578125" style="1"/>
    <col min="6935" max="6936" width="10" style="1" customWidth="1"/>
    <col min="6937" max="7168" width="14.42578125" style="1"/>
    <col min="7169" max="7169" width="39.5703125" style="1" customWidth="1"/>
    <col min="7170" max="7170" width="14.85546875" style="1" customWidth="1"/>
    <col min="7171" max="7172" width="11.140625" style="1" customWidth="1"/>
    <col min="7173" max="7173" width="17.7109375" style="1" customWidth="1"/>
    <col min="7174" max="7182" width="11.140625" style="1" customWidth="1"/>
    <col min="7183" max="7190" width="14.42578125" style="1"/>
    <col min="7191" max="7192" width="10" style="1" customWidth="1"/>
    <col min="7193" max="7424" width="14.42578125" style="1"/>
    <col min="7425" max="7425" width="39.5703125" style="1" customWidth="1"/>
    <col min="7426" max="7426" width="14.85546875" style="1" customWidth="1"/>
    <col min="7427" max="7428" width="11.140625" style="1" customWidth="1"/>
    <col min="7429" max="7429" width="17.7109375" style="1" customWidth="1"/>
    <col min="7430" max="7438" width="11.140625" style="1" customWidth="1"/>
    <col min="7439" max="7446" width="14.42578125" style="1"/>
    <col min="7447" max="7448" width="10" style="1" customWidth="1"/>
    <col min="7449" max="7680" width="14.42578125" style="1"/>
    <col min="7681" max="7681" width="39.5703125" style="1" customWidth="1"/>
    <col min="7682" max="7682" width="14.85546875" style="1" customWidth="1"/>
    <col min="7683" max="7684" width="11.140625" style="1" customWidth="1"/>
    <col min="7685" max="7685" width="17.7109375" style="1" customWidth="1"/>
    <col min="7686" max="7694" width="11.140625" style="1" customWidth="1"/>
    <col min="7695" max="7702" width="14.42578125" style="1"/>
    <col min="7703" max="7704" width="10" style="1" customWidth="1"/>
    <col min="7705" max="7936" width="14.42578125" style="1"/>
    <col min="7937" max="7937" width="39.5703125" style="1" customWidth="1"/>
    <col min="7938" max="7938" width="14.85546875" style="1" customWidth="1"/>
    <col min="7939" max="7940" width="11.140625" style="1" customWidth="1"/>
    <col min="7941" max="7941" width="17.7109375" style="1" customWidth="1"/>
    <col min="7942" max="7950" width="11.140625" style="1" customWidth="1"/>
    <col min="7951" max="7958" width="14.42578125" style="1"/>
    <col min="7959" max="7960" width="10" style="1" customWidth="1"/>
    <col min="7961" max="8192" width="14.42578125" style="1"/>
    <col min="8193" max="8193" width="39.5703125" style="1" customWidth="1"/>
    <col min="8194" max="8194" width="14.85546875" style="1" customWidth="1"/>
    <col min="8195" max="8196" width="11.140625" style="1" customWidth="1"/>
    <col min="8197" max="8197" width="17.7109375" style="1" customWidth="1"/>
    <col min="8198" max="8206" width="11.140625" style="1" customWidth="1"/>
    <col min="8207" max="8214" width="14.42578125" style="1"/>
    <col min="8215" max="8216" width="10" style="1" customWidth="1"/>
    <col min="8217" max="8448" width="14.42578125" style="1"/>
    <col min="8449" max="8449" width="39.5703125" style="1" customWidth="1"/>
    <col min="8450" max="8450" width="14.85546875" style="1" customWidth="1"/>
    <col min="8451" max="8452" width="11.140625" style="1" customWidth="1"/>
    <col min="8453" max="8453" width="17.7109375" style="1" customWidth="1"/>
    <col min="8454" max="8462" width="11.140625" style="1" customWidth="1"/>
    <col min="8463" max="8470" width="14.42578125" style="1"/>
    <col min="8471" max="8472" width="10" style="1" customWidth="1"/>
    <col min="8473" max="8704" width="14.42578125" style="1"/>
    <col min="8705" max="8705" width="39.5703125" style="1" customWidth="1"/>
    <col min="8706" max="8706" width="14.85546875" style="1" customWidth="1"/>
    <col min="8707" max="8708" width="11.140625" style="1" customWidth="1"/>
    <col min="8709" max="8709" width="17.7109375" style="1" customWidth="1"/>
    <col min="8710" max="8718" width="11.140625" style="1" customWidth="1"/>
    <col min="8719" max="8726" width="14.42578125" style="1"/>
    <col min="8727" max="8728" width="10" style="1" customWidth="1"/>
    <col min="8729" max="8960" width="14.42578125" style="1"/>
    <col min="8961" max="8961" width="39.5703125" style="1" customWidth="1"/>
    <col min="8962" max="8962" width="14.85546875" style="1" customWidth="1"/>
    <col min="8963" max="8964" width="11.140625" style="1" customWidth="1"/>
    <col min="8965" max="8965" width="17.7109375" style="1" customWidth="1"/>
    <col min="8966" max="8974" width="11.140625" style="1" customWidth="1"/>
    <col min="8975" max="8982" width="14.42578125" style="1"/>
    <col min="8983" max="8984" width="10" style="1" customWidth="1"/>
    <col min="8985" max="9216" width="14.42578125" style="1"/>
    <col min="9217" max="9217" width="39.5703125" style="1" customWidth="1"/>
    <col min="9218" max="9218" width="14.85546875" style="1" customWidth="1"/>
    <col min="9219" max="9220" width="11.140625" style="1" customWidth="1"/>
    <col min="9221" max="9221" width="17.7109375" style="1" customWidth="1"/>
    <col min="9222" max="9230" width="11.140625" style="1" customWidth="1"/>
    <col min="9231" max="9238" width="14.42578125" style="1"/>
    <col min="9239" max="9240" width="10" style="1" customWidth="1"/>
    <col min="9241" max="9472" width="14.42578125" style="1"/>
    <col min="9473" max="9473" width="39.5703125" style="1" customWidth="1"/>
    <col min="9474" max="9474" width="14.85546875" style="1" customWidth="1"/>
    <col min="9475" max="9476" width="11.140625" style="1" customWidth="1"/>
    <col min="9477" max="9477" width="17.7109375" style="1" customWidth="1"/>
    <col min="9478" max="9486" width="11.140625" style="1" customWidth="1"/>
    <col min="9487" max="9494" width="14.42578125" style="1"/>
    <col min="9495" max="9496" width="10" style="1" customWidth="1"/>
    <col min="9497" max="9728" width="14.42578125" style="1"/>
    <col min="9729" max="9729" width="39.5703125" style="1" customWidth="1"/>
    <col min="9730" max="9730" width="14.85546875" style="1" customWidth="1"/>
    <col min="9731" max="9732" width="11.140625" style="1" customWidth="1"/>
    <col min="9733" max="9733" width="17.7109375" style="1" customWidth="1"/>
    <col min="9734" max="9742" width="11.140625" style="1" customWidth="1"/>
    <col min="9743" max="9750" width="14.42578125" style="1"/>
    <col min="9751" max="9752" width="10" style="1" customWidth="1"/>
    <col min="9753" max="9984" width="14.42578125" style="1"/>
    <col min="9985" max="9985" width="39.5703125" style="1" customWidth="1"/>
    <col min="9986" max="9986" width="14.85546875" style="1" customWidth="1"/>
    <col min="9987" max="9988" width="11.140625" style="1" customWidth="1"/>
    <col min="9989" max="9989" width="17.7109375" style="1" customWidth="1"/>
    <col min="9990" max="9998" width="11.140625" style="1" customWidth="1"/>
    <col min="9999" max="10006" width="14.42578125" style="1"/>
    <col min="10007" max="10008" width="10" style="1" customWidth="1"/>
    <col min="10009" max="10240" width="14.42578125" style="1"/>
    <col min="10241" max="10241" width="39.5703125" style="1" customWidth="1"/>
    <col min="10242" max="10242" width="14.85546875" style="1" customWidth="1"/>
    <col min="10243" max="10244" width="11.140625" style="1" customWidth="1"/>
    <col min="10245" max="10245" width="17.7109375" style="1" customWidth="1"/>
    <col min="10246" max="10254" width="11.140625" style="1" customWidth="1"/>
    <col min="10255" max="10262" width="14.42578125" style="1"/>
    <col min="10263" max="10264" width="10" style="1" customWidth="1"/>
    <col min="10265" max="10496" width="14.42578125" style="1"/>
    <col min="10497" max="10497" width="39.5703125" style="1" customWidth="1"/>
    <col min="10498" max="10498" width="14.85546875" style="1" customWidth="1"/>
    <col min="10499" max="10500" width="11.140625" style="1" customWidth="1"/>
    <col min="10501" max="10501" width="17.7109375" style="1" customWidth="1"/>
    <col min="10502" max="10510" width="11.140625" style="1" customWidth="1"/>
    <col min="10511" max="10518" width="14.42578125" style="1"/>
    <col min="10519" max="10520" width="10" style="1" customWidth="1"/>
    <col min="10521" max="10752" width="14.42578125" style="1"/>
    <col min="10753" max="10753" width="39.5703125" style="1" customWidth="1"/>
    <col min="10754" max="10754" width="14.85546875" style="1" customWidth="1"/>
    <col min="10755" max="10756" width="11.140625" style="1" customWidth="1"/>
    <col min="10757" max="10757" width="17.7109375" style="1" customWidth="1"/>
    <col min="10758" max="10766" width="11.140625" style="1" customWidth="1"/>
    <col min="10767" max="10774" width="14.42578125" style="1"/>
    <col min="10775" max="10776" width="10" style="1" customWidth="1"/>
    <col min="10777" max="11008" width="14.42578125" style="1"/>
    <col min="11009" max="11009" width="39.5703125" style="1" customWidth="1"/>
    <col min="11010" max="11010" width="14.85546875" style="1" customWidth="1"/>
    <col min="11011" max="11012" width="11.140625" style="1" customWidth="1"/>
    <col min="11013" max="11013" width="17.7109375" style="1" customWidth="1"/>
    <col min="11014" max="11022" width="11.140625" style="1" customWidth="1"/>
    <col min="11023" max="11030" width="14.42578125" style="1"/>
    <col min="11031" max="11032" width="10" style="1" customWidth="1"/>
    <col min="11033" max="11264" width="14.42578125" style="1"/>
    <col min="11265" max="11265" width="39.5703125" style="1" customWidth="1"/>
    <col min="11266" max="11266" width="14.85546875" style="1" customWidth="1"/>
    <col min="11267" max="11268" width="11.140625" style="1" customWidth="1"/>
    <col min="11269" max="11269" width="17.7109375" style="1" customWidth="1"/>
    <col min="11270" max="11278" width="11.140625" style="1" customWidth="1"/>
    <col min="11279" max="11286" width="14.42578125" style="1"/>
    <col min="11287" max="11288" width="10" style="1" customWidth="1"/>
    <col min="11289" max="11520" width="14.42578125" style="1"/>
    <col min="11521" max="11521" width="39.5703125" style="1" customWidth="1"/>
    <col min="11522" max="11522" width="14.85546875" style="1" customWidth="1"/>
    <col min="11523" max="11524" width="11.140625" style="1" customWidth="1"/>
    <col min="11525" max="11525" width="17.7109375" style="1" customWidth="1"/>
    <col min="11526" max="11534" width="11.140625" style="1" customWidth="1"/>
    <col min="11535" max="11542" width="14.42578125" style="1"/>
    <col min="11543" max="11544" width="10" style="1" customWidth="1"/>
    <col min="11545" max="11776" width="14.42578125" style="1"/>
    <col min="11777" max="11777" width="39.5703125" style="1" customWidth="1"/>
    <col min="11778" max="11778" width="14.85546875" style="1" customWidth="1"/>
    <col min="11779" max="11780" width="11.140625" style="1" customWidth="1"/>
    <col min="11781" max="11781" width="17.7109375" style="1" customWidth="1"/>
    <col min="11782" max="11790" width="11.140625" style="1" customWidth="1"/>
    <col min="11791" max="11798" width="14.42578125" style="1"/>
    <col min="11799" max="11800" width="10" style="1" customWidth="1"/>
    <col min="11801" max="12032" width="14.42578125" style="1"/>
    <col min="12033" max="12033" width="39.5703125" style="1" customWidth="1"/>
    <col min="12034" max="12034" width="14.85546875" style="1" customWidth="1"/>
    <col min="12035" max="12036" width="11.140625" style="1" customWidth="1"/>
    <col min="12037" max="12037" width="17.7109375" style="1" customWidth="1"/>
    <col min="12038" max="12046" width="11.140625" style="1" customWidth="1"/>
    <col min="12047" max="12054" width="14.42578125" style="1"/>
    <col min="12055" max="12056" width="10" style="1" customWidth="1"/>
    <col min="12057" max="12288" width="14.42578125" style="1"/>
    <col min="12289" max="12289" width="39.5703125" style="1" customWidth="1"/>
    <col min="12290" max="12290" width="14.85546875" style="1" customWidth="1"/>
    <col min="12291" max="12292" width="11.140625" style="1" customWidth="1"/>
    <col min="12293" max="12293" width="17.7109375" style="1" customWidth="1"/>
    <col min="12294" max="12302" width="11.140625" style="1" customWidth="1"/>
    <col min="12303" max="12310" width="14.42578125" style="1"/>
    <col min="12311" max="12312" width="10" style="1" customWidth="1"/>
    <col min="12313" max="12544" width="14.42578125" style="1"/>
    <col min="12545" max="12545" width="39.5703125" style="1" customWidth="1"/>
    <col min="12546" max="12546" width="14.85546875" style="1" customWidth="1"/>
    <col min="12547" max="12548" width="11.140625" style="1" customWidth="1"/>
    <col min="12549" max="12549" width="17.7109375" style="1" customWidth="1"/>
    <col min="12550" max="12558" width="11.140625" style="1" customWidth="1"/>
    <col min="12559" max="12566" width="14.42578125" style="1"/>
    <col min="12567" max="12568" width="10" style="1" customWidth="1"/>
    <col min="12569" max="12800" width="14.42578125" style="1"/>
    <col min="12801" max="12801" width="39.5703125" style="1" customWidth="1"/>
    <col min="12802" max="12802" width="14.85546875" style="1" customWidth="1"/>
    <col min="12803" max="12804" width="11.140625" style="1" customWidth="1"/>
    <col min="12805" max="12805" width="17.7109375" style="1" customWidth="1"/>
    <col min="12806" max="12814" width="11.140625" style="1" customWidth="1"/>
    <col min="12815" max="12822" width="14.42578125" style="1"/>
    <col min="12823" max="12824" width="10" style="1" customWidth="1"/>
    <col min="12825" max="13056" width="14.42578125" style="1"/>
    <col min="13057" max="13057" width="39.5703125" style="1" customWidth="1"/>
    <col min="13058" max="13058" width="14.85546875" style="1" customWidth="1"/>
    <col min="13059" max="13060" width="11.140625" style="1" customWidth="1"/>
    <col min="13061" max="13061" width="17.7109375" style="1" customWidth="1"/>
    <col min="13062" max="13070" width="11.140625" style="1" customWidth="1"/>
    <col min="13071" max="13078" width="14.42578125" style="1"/>
    <col min="13079" max="13080" width="10" style="1" customWidth="1"/>
    <col min="13081" max="13312" width="14.42578125" style="1"/>
    <col min="13313" max="13313" width="39.5703125" style="1" customWidth="1"/>
    <col min="13314" max="13314" width="14.85546875" style="1" customWidth="1"/>
    <col min="13315" max="13316" width="11.140625" style="1" customWidth="1"/>
    <col min="13317" max="13317" width="17.7109375" style="1" customWidth="1"/>
    <col min="13318" max="13326" width="11.140625" style="1" customWidth="1"/>
    <col min="13327" max="13334" width="14.42578125" style="1"/>
    <col min="13335" max="13336" width="10" style="1" customWidth="1"/>
    <col min="13337" max="13568" width="14.42578125" style="1"/>
    <col min="13569" max="13569" width="39.5703125" style="1" customWidth="1"/>
    <col min="13570" max="13570" width="14.85546875" style="1" customWidth="1"/>
    <col min="13571" max="13572" width="11.140625" style="1" customWidth="1"/>
    <col min="13573" max="13573" width="17.7109375" style="1" customWidth="1"/>
    <col min="13574" max="13582" width="11.140625" style="1" customWidth="1"/>
    <col min="13583" max="13590" width="14.42578125" style="1"/>
    <col min="13591" max="13592" width="10" style="1" customWidth="1"/>
    <col min="13593" max="13824" width="14.42578125" style="1"/>
    <col min="13825" max="13825" width="39.5703125" style="1" customWidth="1"/>
    <col min="13826" max="13826" width="14.85546875" style="1" customWidth="1"/>
    <col min="13827" max="13828" width="11.140625" style="1" customWidth="1"/>
    <col min="13829" max="13829" width="17.7109375" style="1" customWidth="1"/>
    <col min="13830" max="13838" width="11.140625" style="1" customWidth="1"/>
    <col min="13839" max="13846" width="14.42578125" style="1"/>
    <col min="13847" max="13848" width="10" style="1" customWidth="1"/>
    <col min="13849" max="14080" width="14.42578125" style="1"/>
    <col min="14081" max="14081" width="39.5703125" style="1" customWidth="1"/>
    <col min="14082" max="14082" width="14.85546875" style="1" customWidth="1"/>
    <col min="14083" max="14084" width="11.140625" style="1" customWidth="1"/>
    <col min="14085" max="14085" width="17.7109375" style="1" customWidth="1"/>
    <col min="14086" max="14094" width="11.140625" style="1" customWidth="1"/>
    <col min="14095" max="14102" width="14.42578125" style="1"/>
    <col min="14103" max="14104" width="10" style="1" customWidth="1"/>
    <col min="14105" max="14336" width="14.42578125" style="1"/>
    <col min="14337" max="14337" width="39.5703125" style="1" customWidth="1"/>
    <col min="14338" max="14338" width="14.85546875" style="1" customWidth="1"/>
    <col min="14339" max="14340" width="11.140625" style="1" customWidth="1"/>
    <col min="14341" max="14341" width="17.7109375" style="1" customWidth="1"/>
    <col min="14342" max="14350" width="11.140625" style="1" customWidth="1"/>
    <col min="14351" max="14358" width="14.42578125" style="1"/>
    <col min="14359" max="14360" width="10" style="1" customWidth="1"/>
    <col min="14361" max="14592" width="14.42578125" style="1"/>
    <col min="14593" max="14593" width="39.5703125" style="1" customWidth="1"/>
    <col min="14594" max="14594" width="14.85546875" style="1" customWidth="1"/>
    <col min="14595" max="14596" width="11.140625" style="1" customWidth="1"/>
    <col min="14597" max="14597" width="17.7109375" style="1" customWidth="1"/>
    <col min="14598" max="14606" width="11.140625" style="1" customWidth="1"/>
    <col min="14607" max="14614" width="14.42578125" style="1"/>
    <col min="14615" max="14616" width="10" style="1" customWidth="1"/>
    <col min="14617" max="14848" width="14.42578125" style="1"/>
    <col min="14849" max="14849" width="39.5703125" style="1" customWidth="1"/>
    <col min="14850" max="14850" width="14.85546875" style="1" customWidth="1"/>
    <col min="14851" max="14852" width="11.140625" style="1" customWidth="1"/>
    <col min="14853" max="14853" width="17.7109375" style="1" customWidth="1"/>
    <col min="14854" max="14862" width="11.140625" style="1" customWidth="1"/>
    <col min="14863" max="14870" width="14.42578125" style="1"/>
    <col min="14871" max="14872" width="10" style="1" customWidth="1"/>
    <col min="14873" max="15104" width="14.42578125" style="1"/>
    <col min="15105" max="15105" width="39.5703125" style="1" customWidth="1"/>
    <col min="15106" max="15106" width="14.85546875" style="1" customWidth="1"/>
    <col min="15107" max="15108" width="11.140625" style="1" customWidth="1"/>
    <col min="15109" max="15109" width="17.7109375" style="1" customWidth="1"/>
    <col min="15110" max="15118" width="11.140625" style="1" customWidth="1"/>
    <col min="15119" max="15126" width="14.42578125" style="1"/>
    <col min="15127" max="15128" width="10" style="1" customWidth="1"/>
    <col min="15129" max="15360" width="14.42578125" style="1"/>
    <col min="15361" max="15361" width="39.5703125" style="1" customWidth="1"/>
    <col min="15362" max="15362" width="14.85546875" style="1" customWidth="1"/>
    <col min="15363" max="15364" width="11.140625" style="1" customWidth="1"/>
    <col min="15365" max="15365" width="17.7109375" style="1" customWidth="1"/>
    <col min="15366" max="15374" width="11.140625" style="1" customWidth="1"/>
    <col min="15375" max="15382" width="14.42578125" style="1"/>
    <col min="15383" max="15384" width="10" style="1" customWidth="1"/>
    <col min="15385" max="15616" width="14.42578125" style="1"/>
    <col min="15617" max="15617" width="39.5703125" style="1" customWidth="1"/>
    <col min="15618" max="15618" width="14.85546875" style="1" customWidth="1"/>
    <col min="15619" max="15620" width="11.140625" style="1" customWidth="1"/>
    <col min="15621" max="15621" width="17.7109375" style="1" customWidth="1"/>
    <col min="15622" max="15630" width="11.140625" style="1" customWidth="1"/>
    <col min="15631" max="15638" width="14.42578125" style="1"/>
    <col min="15639" max="15640" width="10" style="1" customWidth="1"/>
    <col min="15641" max="15872" width="14.42578125" style="1"/>
    <col min="15873" max="15873" width="39.5703125" style="1" customWidth="1"/>
    <col min="15874" max="15874" width="14.85546875" style="1" customWidth="1"/>
    <col min="15875" max="15876" width="11.140625" style="1" customWidth="1"/>
    <col min="15877" max="15877" width="17.7109375" style="1" customWidth="1"/>
    <col min="15878" max="15886" width="11.140625" style="1" customWidth="1"/>
    <col min="15887" max="15894" width="14.42578125" style="1"/>
    <col min="15895" max="15896" width="10" style="1" customWidth="1"/>
    <col min="15897" max="16128" width="14.42578125" style="1"/>
    <col min="16129" max="16129" width="39.5703125" style="1" customWidth="1"/>
    <col min="16130" max="16130" width="14.85546875" style="1" customWidth="1"/>
    <col min="16131" max="16132" width="11.140625" style="1" customWidth="1"/>
    <col min="16133" max="16133" width="17.7109375" style="1" customWidth="1"/>
    <col min="16134" max="16142" width="11.140625" style="1" customWidth="1"/>
    <col min="16143" max="16150" width="14.42578125" style="1"/>
    <col min="16151" max="16152" width="10" style="1" customWidth="1"/>
    <col min="16153" max="16384" width="14.42578125" style="1"/>
  </cols>
  <sheetData>
    <row r="1" spans="1:16" ht="15" customHeight="1" x14ac:dyDescent="0.25">
      <c r="A1" s="168"/>
      <c r="B1" s="169" t="s">
        <v>0</v>
      </c>
      <c r="C1" s="169"/>
      <c r="D1" s="169"/>
      <c r="E1" s="169"/>
      <c r="F1" s="169"/>
      <c r="G1" s="169"/>
      <c r="H1" s="169"/>
      <c r="I1" s="169"/>
      <c r="J1" s="169"/>
      <c r="K1" s="169"/>
      <c r="L1" s="169"/>
      <c r="M1" s="170" t="s">
        <v>1</v>
      </c>
      <c r="N1" s="170"/>
    </row>
    <row r="2" spans="1:16" ht="15" customHeight="1" x14ac:dyDescent="0.25">
      <c r="A2" s="168"/>
      <c r="B2" s="169"/>
      <c r="C2" s="169"/>
      <c r="D2" s="169"/>
      <c r="E2" s="169"/>
      <c r="F2" s="169"/>
      <c r="G2" s="169"/>
      <c r="H2" s="169"/>
      <c r="I2" s="169"/>
      <c r="J2" s="169"/>
      <c r="K2" s="169"/>
      <c r="L2" s="169"/>
      <c r="M2" s="170" t="s">
        <v>2</v>
      </c>
      <c r="N2" s="170"/>
    </row>
    <row r="3" spans="1:16" ht="15" customHeight="1" x14ac:dyDescent="0.25">
      <c r="A3" s="168"/>
      <c r="B3" s="169" t="s">
        <v>3</v>
      </c>
      <c r="C3" s="169"/>
      <c r="D3" s="169"/>
      <c r="E3" s="169"/>
      <c r="F3" s="169"/>
      <c r="G3" s="169"/>
      <c r="H3" s="169"/>
      <c r="I3" s="169"/>
      <c r="J3" s="169"/>
      <c r="K3" s="169"/>
      <c r="L3" s="169"/>
      <c r="M3" s="170" t="s">
        <v>4</v>
      </c>
      <c r="N3" s="170"/>
    </row>
    <row r="4" spans="1:16" ht="15" customHeight="1" x14ac:dyDescent="0.25">
      <c r="A4" s="168"/>
      <c r="B4" s="169"/>
      <c r="C4" s="169"/>
      <c r="D4" s="169"/>
      <c r="E4" s="169"/>
      <c r="F4" s="169"/>
      <c r="G4" s="169"/>
      <c r="H4" s="169"/>
      <c r="I4" s="169"/>
      <c r="J4" s="169"/>
      <c r="K4" s="169"/>
      <c r="L4" s="169"/>
      <c r="M4" s="170" t="s">
        <v>29</v>
      </c>
      <c r="N4" s="170"/>
    </row>
    <row r="5" spans="1:16" ht="12.75" customHeight="1" x14ac:dyDescent="0.3">
      <c r="A5" s="171"/>
      <c r="B5" s="167"/>
      <c r="C5" s="167"/>
      <c r="D5" s="167"/>
      <c r="E5" s="167"/>
      <c r="F5" s="167"/>
      <c r="G5" s="167"/>
      <c r="H5" s="167"/>
      <c r="I5" s="167"/>
      <c r="J5" s="167"/>
      <c r="K5" s="167"/>
      <c r="L5" s="167"/>
      <c r="M5" s="167"/>
      <c r="N5" s="42"/>
    </row>
    <row r="6" spans="1:16" ht="16.5" customHeight="1" x14ac:dyDescent="0.3">
      <c r="A6" s="172" t="s">
        <v>6</v>
      </c>
      <c r="B6" s="154"/>
      <c r="C6" s="154"/>
      <c r="D6" s="173" t="str">
        <f>[1]Identificacion!C7</f>
        <v>Participación en el Programa Distrital de Estímulos del IDARTES</v>
      </c>
      <c r="E6" s="173"/>
      <c r="F6" s="173"/>
      <c r="G6" s="173"/>
      <c r="H6" s="173"/>
      <c r="I6" s="173"/>
      <c r="J6" s="173"/>
      <c r="K6" s="173"/>
      <c r="L6" s="173"/>
      <c r="M6" s="173"/>
      <c r="N6" s="173"/>
    </row>
    <row r="7" spans="1:16" ht="16.5" customHeight="1" x14ac:dyDescent="0.3">
      <c r="A7" s="172" t="s">
        <v>30</v>
      </c>
      <c r="B7" s="154"/>
      <c r="C7" s="154"/>
      <c r="D7" s="174"/>
      <c r="E7" s="174"/>
      <c r="F7" s="174"/>
      <c r="G7" s="174"/>
      <c r="H7" s="174"/>
      <c r="I7" s="174"/>
      <c r="J7" s="174"/>
      <c r="K7" s="174"/>
      <c r="L7" s="174"/>
      <c r="M7" s="174"/>
      <c r="N7" s="174"/>
    </row>
    <row r="8" spans="1:16" ht="16.5" customHeight="1" x14ac:dyDescent="0.25">
      <c r="A8" s="166"/>
      <c r="B8" s="167"/>
      <c r="C8" s="167"/>
      <c r="D8" s="167"/>
      <c r="E8" s="167"/>
      <c r="F8" s="167"/>
      <c r="G8" s="167"/>
      <c r="H8" s="167"/>
      <c r="I8" s="167"/>
      <c r="J8" s="167"/>
      <c r="K8" s="167"/>
      <c r="L8" s="167"/>
      <c r="M8" s="167"/>
      <c r="N8" s="42"/>
    </row>
    <row r="9" spans="1:16" ht="21" customHeight="1" x14ac:dyDescent="0.3">
      <c r="A9" s="159" t="s">
        <v>31</v>
      </c>
      <c r="B9" s="154"/>
      <c r="C9" s="154"/>
      <c r="D9" s="154"/>
      <c r="E9" s="154"/>
      <c r="F9" s="154"/>
      <c r="G9" s="154"/>
      <c r="H9" s="154"/>
      <c r="I9" s="154"/>
      <c r="J9" s="154"/>
      <c r="K9" s="154"/>
      <c r="L9" s="154"/>
      <c r="M9" s="154"/>
      <c r="N9" s="154"/>
    </row>
    <row r="10" spans="1:16" ht="30" customHeight="1" x14ac:dyDescent="0.25">
      <c r="A10" s="43" t="s">
        <v>32</v>
      </c>
      <c r="B10" s="43" t="s">
        <v>33</v>
      </c>
      <c r="C10" s="44" t="s">
        <v>15</v>
      </c>
      <c r="D10" s="44" t="s">
        <v>16</v>
      </c>
      <c r="E10" s="44" t="s">
        <v>17</v>
      </c>
      <c r="F10" s="44" t="s">
        <v>18</v>
      </c>
      <c r="G10" s="44" t="s">
        <v>19</v>
      </c>
      <c r="H10" s="44" t="s">
        <v>65</v>
      </c>
      <c r="I10" s="44" t="s">
        <v>21</v>
      </c>
      <c r="J10" s="44" t="s">
        <v>22</v>
      </c>
      <c r="K10" s="44" t="s">
        <v>34</v>
      </c>
      <c r="L10" s="44" t="s">
        <v>24</v>
      </c>
      <c r="M10" s="44" t="s">
        <v>25</v>
      </c>
      <c r="N10" s="44" t="s">
        <v>26</v>
      </c>
    </row>
    <row r="11" spans="1:16" ht="31.5" customHeight="1" x14ac:dyDescent="0.25">
      <c r="A11" s="45" t="str">
        <f>[1]Seguimiento!A13</f>
        <v xml:space="preserve">Población Activa de  Artístas(1) por cada 10.000 habitantes </v>
      </c>
      <c r="B11" s="46">
        <v>4.2926302161760228</v>
      </c>
      <c r="C11" s="47"/>
      <c r="D11" s="47"/>
      <c r="E11" s="48">
        <f>[1]Seguimiento!F13/[1]Seguimiento!F14*10000</f>
        <v>4.4977085757373247</v>
      </c>
      <c r="F11" s="48"/>
      <c r="G11" s="48"/>
      <c r="H11" s="48">
        <f>('Indicadores 2 trimestre'!I13/'Indicadores 2 trimestre'!I14)*10000</f>
        <v>12.818657576560085</v>
      </c>
      <c r="I11" s="48"/>
      <c r="J11" s="48"/>
      <c r="K11" s="48"/>
      <c r="L11" s="48"/>
      <c r="M11" s="48"/>
      <c r="N11" s="49"/>
      <c r="O11" s="50"/>
    </row>
    <row r="12" spans="1:16" ht="56.25" customHeight="1" x14ac:dyDescent="0.25">
      <c r="A12" s="51" t="str">
        <f>[1]Seguimiento!A15</f>
        <v>Valor monetario  promedio de estimulos entregados [entrega de recursos financieros]</v>
      </c>
      <c r="B12" s="52">
        <v>10097012.475298125</v>
      </c>
      <c r="C12" s="47"/>
      <c r="D12" s="47"/>
      <c r="E12" s="53">
        <f>[1]Seguimiento!F15/[1]Seguimiento!F16</f>
        <v>15000000</v>
      </c>
      <c r="F12" s="53"/>
      <c r="G12" s="53"/>
      <c r="H12" s="53">
        <v>2130720882</v>
      </c>
      <c r="I12" s="53"/>
      <c r="J12" s="48"/>
      <c r="K12" s="53"/>
      <c r="L12" s="48"/>
      <c r="M12" s="48"/>
      <c r="N12" s="54"/>
      <c r="P12" s="55"/>
    </row>
    <row r="13" spans="1:16" ht="56.25" customHeight="1" x14ac:dyDescent="0.25">
      <c r="A13" s="51" t="str">
        <f>[1]Seguimiento!A17</f>
        <v>Valor monetario  promedio de  Apoyos Concertados entregados [entrega de recursos financieros]</v>
      </c>
      <c r="B13" s="52">
        <v>83415182.43589744</v>
      </c>
      <c r="C13" s="47"/>
      <c r="D13" s="47"/>
      <c r="E13" s="53">
        <f>+[1]Seguimiento!F17/[1]Seguimiento!F18</f>
        <v>513701398</v>
      </c>
      <c r="F13" s="56"/>
      <c r="G13" s="56"/>
      <c r="H13" s="28">
        <v>810378090</v>
      </c>
      <c r="I13" s="53"/>
      <c r="J13" s="53"/>
      <c r="K13" s="53"/>
      <c r="L13" s="48"/>
      <c r="M13" s="48"/>
      <c r="N13" s="54"/>
    </row>
    <row r="14" spans="1:16" ht="56.25" customHeight="1" x14ac:dyDescent="0.25">
      <c r="A14" s="51" t="str">
        <f>[1]Seguimiento!A19</f>
        <v>Valor monetario  promedio  entregado a las Salas Concertadas [entrega de recursos financieros]</v>
      </c>
      <c r="B14" s="52">
        <v>53571428.571428575</v>
      </c>
      <c r="C14" s="47"/>
      <c r="D14" s="47"/>
      <c r="E14" s="33">
        <f>+[1]Seguimiento!E19/[1]Seguimiento!F20</f>
        <v>0</v>
      </c>
      <c r="F14" s="33"/>
      <c r="G14" s="33"/>
      <c r="H14" s="33"/>
      <c r="I14" s="53"/>
      <c r="J14" s="53"/>
      <c r="K14" s="53"/>
      <c r="L14" s="48"/>
      <c r="M14" s="48"/>
      <c r="N14" s="54"/>
    </row>
    <row r="15" spans="1:16" ht="49.5" customHeight="1" x14ac:dyDescent="0.25">
      <c r="A15" s="51" t="str">
        <f>[1]Seguimiento!A21</f>
        <v xml:space="preserve">Capacidad de cobertura del PDE / Proporción de  Artistas ganadores del PDE </v>
      </c>
      <c r="B15" s="57">
        <v>0.16453328081922</v>
      </c>
      <c r="C15" s="47"/>
      <c r="D15" s="47"/>
      <c r="E15" s="96">
        <f>'Indicadores 2 trimestre'!F21/'Indicadores 2 trimestre'!F22</f>
        <v>0.12941176470588237</v>
      </c>
      <c r="F15" s="48"/>
      <c r="G15" s="53"/>
      <c r="H15" s="93">
        <f>'Indicadores 2 trimestre'!I21/'Indicadores 2 trimestre'!I22</f>
        <v>0.13721413721413722</v>
      </c>
      <c r="I15" s="33"/>
      <c r="J15" s="48"/>
      <c r="K15" s="48"/>
      <c r="L15" s="48"/>
      <c r="M15" s="48"/>
      <c r="N15" s="59"/>
    </row>
    <row r="16" spans="1:16" ht="38.25" customHeight="1" x14ac:dyDescent="0.25">
      <c r="A16" s="60" t="str">
        <f>[1]Seguimiento!A23</f>
        <v>Eficiencia en la adjudicación de estímulos</v>
      </c>
      <c r="B16" s="57">
        <v>0.94932148974508901</v>
      </c>
      <c r="C16" s="47"/>
      <c r="D16" s="47"/>
      <c r="E16" s="58">
        <f>[1]Seguimiento!F23/[1]Seguimiento!F24</f>
        <v>1</v>
      </c>
      <c r="F16" s="48"/>
      <c r="G16" s="48"/>
      <c r="H16" s="93">
        <f>'Indicadores 2 trimestre'!I23/'Indicadores 2 trimestre'!I24</f>
        <v>0.8570880458567981</v>
      </c>
      <c r="I16" s="48"/>
      <c r="J16" s="48"/>
      <c r="K16" s="48"/>
      <c r="L16" s="48"/>
      <c r="M16" s="48"/>
      <c r="N16" s="61"/>
    </row>
    <row r="17" spans="1:20" ht="19.5" customHeight="1" x14ac:dyDescent="0.3">
      <c r="A17" s="62" t="str">
        <f>[1]Seguimiento!A25</f>
        <v>Eficiencia en la adjudicación de Apoyos Concertados</v>
      </c>
      <c r="B17" s="57">
        <v>0.96049258437354901</v>
      </c>
      <c r="C17" s="47"/>
      <c r="D17" s="47"/>
      <c r="E17" s="63">
        <f>[1]Seguimiento!F25/[1]Seguimiento!F26</f>
        <v>0</v>
      </c>
      <c r="F17" s="48"/>
      <c r="G17" s="48"/>
      <c r="H17" s="48"/>
      <c r="I17" s="48"/>
      <c r="J17" s="48"/>
      <c r="K17" s="48"/>
      <c r="L17" s="48"/>
      <c r="M17" s="48"/>
      <c r="N17" s="64"/>
    </row>
    <row r="18" spans="1:20" ht="19.5" customHeight="1" x14ac:dyDescent="0.3">
      <c r="A18" s="62" t="str">
        <f>[1]Seguimiento!A27</f>
        <v>Eficiencia en la adjudicación de las Salas Concertadas</v>
      </c>
      <c r="B18" s="57">
        <v>1</v>
      </c>
      <c r="C18" s="47"/>
      <c r="D18" s="47"/>
      <c r="E18" s="63">
        <f>[1]Seguimiento!F27/[1]Seguimiento!F28</f>
        <v>0</v>
      </c>
      <c r="F18" s="48"/>
      <c r="G18" s="48"/>
      <c r="H18" s="92">
        <v>0</v>
      </c>
      <c r="I18" s="48"/>
      <c r="J18" s="48"/>
      <c r="K18" s="48"/>
      <c r="L18" s="48"/>
      <c r="M18" s="48"/>
      <c r="N18" s="56"/>
    </row>
    <row r="19" spans="1:20" ht="14.25" customHeight="1" x14ac:dyDescent="0.3">
      <c r="A19" s="160"/>
      <c r="B19" s="161"/>
      <c r="C19" s="161"/>
      <c r="D19" s="161"/>
      <c r="E19" s="161"/>
      <c r="F19" s="161"/>
      <c r="G19" s="161"/>
      <c r="H19" s="161"/>
      <c r="I19" s="161"/>
      <c r="J19" s="161"/>
      <c r="K19" s="161"/>
      <c r="L19" s="161"/>
      <c r="M19" s="161"/>
      <c r="N19" s="162"/>
    </row>
    <row r="20" spans="1:20" ht="18" customHeight="1" x14ac:dyDescent="0.3">
      <c r="A20" s="144" t="s">
        <v>35</v>
      </c>
      <c r="B20" s="145"/>
      <c r="C20" s="145"/>
      <c r="D20" s="145"/>
      <c r="E20" s="145"/>
      <c r="F20" s="145"/>
      <c r="G20" s="145"/>
      <c r="H20" s="145"/>
      <c r="I20" s="145"/>
      <c r="J20" s="145"/>
      <c r="K20" s="145"/>
      <c r="L20" s="161"/>
      <c r="M20" s="161"/>
      <c r="N20" s="162"/>
    </row>
    <row r="21" spans="1:20" ht="33" customHeight="1" x14ac:dyDescent="0.3">
      <c r="A21" s="163" t="s">
        <v>36</v>
      </c>
      <c r="B21" s="154"/>
      <c r="C21" s="154"/>
      <c r="D21" s="154"/>
      <c r="E21" s="154"/>
      <c r="F21" s="154"/>
      <c r="G21" s="154"/>
      <c r="H21" s="164" t="s">
        <v>37</v>
      </c>
      <c r="I21" s="154"/>
      <c r="J21" s="154"/>
      <c r="K21" s="154"/>
      <c r="L21" s="165" t="s">
        <v>38</v>
      </c>
      <c r="M21" s="161"/>
      <c r="N21" s="162"/>
      <c r="O21" s="65"/>
      <c r="P21" s="65"/>
      <c r="Q21" s="65"/>
      <c r="R21" s="65"/>
    </row>
    <row r="22" spans="1:20" ht="33.75" customHeight="1" x14ac:dyDescent="0.3">
      <c r="A22" s="43" t="s">
        <v>39</v>
      </c>
      <c r="B22" s="153" t="s">
        <v>32</v>
      </c>
      <c r="C22" s="154"/>
      <c r="D22" s="154"/>
      <c r="E22" s="66" t="s">
        <v>40</v>
      </c>
      <c r="F22" s="67" t="s">
        <v>41</v>
      </c>
      <c r="G22" s="68" t="s">
        <v>42</v>
      </c>
      <c r="H22" s="69" t="s">
        <v>43</v>
      </c>
      <c r="I22" s="69" t="s">
        <v>44</v>
      </c>
      <c r="J22" s="69" t="s">
        <v>45</v>
      </c>
      <c r="K22" s="69" t="s">
        <v>46</v>
      </c>
      <c r="L22" s="70" t="s">
        <v>47</v>
      </c>
      <c r="M22" s="155" t="s">
        <v>48</v>
      </c>
      <c r="N22" s="156"/>
      <c r="O22" s="65"/>
      <c r="P22" s="65"/>
      <c r="Q22" s="65"/>
      <c r="R22" s="65"/>
    </row>
    <row r="23" spans="1:20" ht="33" customHeight="1" x14ac:dyDescent="0.25">
      <c r="A23" s="71" t="str">
        <f>+[1]Identificacion!$B$16</f>
        <v xml:space="preserve">Población Activa de  Artístas(1) por cada 10.000 habitantes </v>
      </c>
      <c r="B23" s="148" t="str">
        <f>+A11</f>
        <v xml:space="preserve">Población Activa de  Artístas(1) por cada 10.000 habitantes </v>
      </c>
      <c r="C23" s="148"/>
      <c r="D23" s="148"/>
      <c r="E23" s="72" t="s">
        <v>49</v>
      </c>
      <c r="F23" s="72" t="s">
        <v>50</v>
      </c>
      <c r="G23" s="72" t="s">
        <v>51</v>
      </c>
      <c r="H23" s="73">
        <f t="shared" ref="H23:H30" si="0">E11</f>
        <v>4.4977085757373247</v>
      </c>
      <c r="I23" s="74">
        <f>H11</f>
        <v>12.818657576560085</v>
      </c>
      <c r="J23" s="74"/>
      <c r="K23" s="75"/>
      <c r="L23" s="76" t="s">
        <v>52</v>
      </c>
      <c r="M23" s="157"/>
      <c r="N23" s="158"/>
      <c r="O23" s="77">
        <v>408</v>
      </c>
      <c r="P23" s="77">
        <v>930</v>
      </c>
      <c r="Q23" s="77" t="e">
        <f>P23+O23+#REF!</f>
        <v>#REF!</v>
      </c>
      <c r="R23" s="77" t="e">
        <f>Q23/Q24*100</f>
        <v>#REF!</v>
      </c>
      <c r="S23" s="77"/>
      <c r="T23" s="77"/>
    </row>
    <row r="24" spans="1:20" ht="44.25" customHeight="1" x14ac:dyDescent="0.25">
      <c r="A24" s="71" t="str">
        <f>+[1]Identificacion!$B$18</f>
        <v>Valor monetario  promedio de estimulos entregados [entrega de recursos financieros]</v>
      </c>
      <c r="B24" s="148" t="str">
        <f t="shared" ref="B24:B30" si="1">+A12</f>
        <v>Valor monetario  promedio de estimulos entregados [entrega de recursos financieros]</v>
      </c>
      <c r="C24" s="148"/>
      <c r="D24" s="148"/>
      <c r="E24" s="78" t="s">
        <v>53</v>
      </c>
      <c r="F24" s="78" t="s">
        <v>54</v>
      </c>
      <c r="G24" s="78" t="s">
        <v>55</v>
      </c>
      <c r="H24" s="79">
        <f t="shared" si="0"/>
        <v>15000000</v>
      </c>
      <c r="I24" s="8">
        <v>2130720882</v>
      </c>
      <c r="J24" s="79"/>
      <c r="K24" s="80"/>
      <c r="L24" s="76" t="s">
        <v>52</v>
      </c>
      <c r="M24" s="151"/>
      <c r="N24" s="152"/>
      <c r="O24" s="77">
        <v>2262</v>
      </c>
      <c r="P24" s="77">
        <v>6184</v>
      </c>
      <c r="Q24" s="77" t="e">
        <f>P24+O24+#REF!</f>
        <v>#REF!</v>
      </c>
      <c r="R24" s="77" t="e">
        <f>100-R23</f>
        <v>#REF!</v>
      </c>
      <c r="S24" s="77" t="e">
        <f>Q24-Q23</f>
        <v>#REF!</v>
      </c>
      <c r="T24" s="77"/>
    </row>
    <row r="25" spans="1:20" ht="44.25" customHeight="1" x14ac:dyDescent="0.25">
      <c r="A25" s="71" t="str">
        <f>+[1]Identificacion!$B$20</f>
        <v>Valor monetario  promedio de  Apoyos Concertados entregados [entrega de recursos financieros]</v>
      </c>
      <c r="B25" s="148" t="str">
        <f t="shared" si="1"/>
        <v>Valor monetario  promedio de  Apoyos Concertados entregados [entrega de recursos financieros]</v>
      </c>
      <c r="C25" s="148"/>
      <c r="D25" s="148"/>
      <c r="E25" s="78" t="s">
        <v>53</v>
      </c>
      <c r="F25" s="78" t="s">
        <v>54</v>
      </c>
      <c r="G25" s="78" t="s">
        <v>55</v>
      </c>
      <c r="H25" s="81">
        <f t="shared" si="0"/>
        <v>513701398</v>
      </c>
      <c r="I25" s="79">
        <f>H13</f>
        <v>810378090</v>
      </c>
      <c r="J25" s="79"/>
      <c r="K25" s="80"/>
      <c r="L25" s="76" t="s">
        <v>52</v>
      </c>
      <c r="M25" s="151"/>
      <c r="N25" s="152"/>
      <c r="O25" s="77"/>
      <c r="P25" s="77"/>
      <c r="Q25" s="77"/>
      <c r="R25" s="77"/>
      <c r="S25" s="77"/>
      <c r="T25" s="77"/>
    </row>
    <row r="26" spans="1:20" ht="44.25" customHeight="1" x14ac:dyDescent="0.25">
      <c r="A26" s="71" t="str">
        <f>+[1]Identificacion!$B$22</f>
        <v>Valor monetario  promedio  entregado a las Salas Concertadas [entrega de recursos financieros]</v>
      </c>
      <c r="B26" s="148" t="str">
        <f t="shared" si="1"/>
        <v>Valor monetario  promedio  entregado a las Salas Concertadas [entrega de recursos financieros]</v>
      </c>
      <c r="C26" s="148"/>
      <c r="D26" s="148"/>
      <c r="E26" s="72"/>
      <c r="F26" s="72"/>
      <c r="G26" s="72"/>
      <c r="H26" s="81">
        <f t="shared" si="0"/>
        <v>0</v>
      </c>
      <c r="I26" s="79">
        <v>0</v>
      </c>
      <c r="J26" s="79"/>
      <c r="K26" s="80"/>
      <c r="L26" s="76"/>
      <c r="M26" s="151"/>
      <c r="N26" s="152"/>
      <c r="O26" s="77"/>
      <c r="P26" s="77"/>
      <c r="Q26" s="77"/>
      <c r="R26" s="77"/>
      <c r="S26" s="77"/>
      <c r="T26" s="77"/>
    </row>
    <row r="27" spans="1:20" ht="43.5" customHeight="1" x14ac:dyDescent="0.25">
      <c r="A27" s="71" t="str">
        <f>+[1]Identificacion!$B$24</f>
        <v xml:space="preserve">Capacidad de cobertura del PDE / Proporción de  Artistas ganadores del PDE </v>
      </c>
      <c r="B27" s="148" t="str">
        <f t="shared" si="1"/>
        <v xml:space="preserve">Capacidad de cobertura del PDE / Proporción de  Artistas ganadores del PDE </v>
      </c>
      <c r="C27" s="148"/>
      <c r="D27" s="148"/>
      <c r="E27" s="72" t="s">
        <v>56</v>
      </c>
      <c r="F27" s="72" t="s">
        <v>57</v>
      </c>
      <c r="G27" s="72" t="s">
        <v>58</v>
      </c>
      <c r="H27" s="82">
        <f t="shared" si="0"/>
        <v>0.12941176470588237</v>
      </c>
      <c r="I27" s="97">
        <f>H15</f>
        <v>0.13721413721413722</v>
      </c>
      <c r="J27" s="83"/>
      <c r="K27" s="84"/>
      <c r="L27" s="85" t="s">
        <v>59</v>
      </c>
      <c r="M27" s="151"/>
      <c r="N27" s="152"/>
      <c r="O27" s="86">
        <f>J27-I27</f>
        <v>-0.13721413721413722</v>
      </c>
      <c r="P27" s="77"/>
      <c r="Q27" s="77"/>
      <c r="R27" s="77" t="e">
        <f>S24*100/Q24</f>
        <v>#REF!</v>
      </c>
      <c r="S27" s="77"/>
      <c r="T27" s="77"/>
    </row>
    <row r="28" spans="1:20" ht="36.75" customHeight="1" x14ac:dyDescent="0.25">
      <c r="A28" s="71" t="str">
        <f>+[1]Identificacion!$B$26</f>
        <v>Eficiencia en la adjudicación de estímulos</v>
      </c>
      <c r="B28" s="148" t="str">
        <f t="shared" si="1"/>
        <v>Eficiencia en la adjudicación de estímulos</v>
      </c>
      <c r="C28" s="148"/>
      <c r="D28" s="148"/>
      <c r="E28" s="87" t="s">
        <v>60</v>
      </c>
      <c r="F28" s="87" t="s">
        <v>61</v>
      </c>
      <c r="G28" s="87" t="s">
        <v>62</v>
      </c>
      <c r="H28" s="82">
        <f t="shared" si="0"/>
        <v>1</v>
      </c>
      <c r="I28" s="94">
        <f>H16</f>
        <v>0.8570880458567981</v>
      </c>
      <c r="J28" s="83"/>
      <c r="K28" s="80"/>
      <c r="L28" s="88" t="s">
        <v>52</v>
      </c>
      <c r="M28" s="149"/>
      <c r="N28" s="150"/>
      <c r="O28" s="77"/>
      <c r="P28" s="77"/>
      <c r="Q28" s="77"/>
      <c r="R28" s="77"/>
      <c r="S28" s="77"/>
      <c r="T28" s="77"/>
    </row>
    <row r="29" spans="1:20" ht="36.75" customHeight="1" x14ac:dyDescent="0.25">
      <c r="A29" s="71" t="str">
        <f>+[1]Identificacion!$B$28</f>
        <v>Eficiencia en la adjudicación de Apoyos Concertados</v>
      </c>
      <c r="B29" s="148" t="str">
        <f t="shared" si="1"/>
        <v>Eficiencia en la adjudicación de Apoyos Concertados</v>
      </c>
      <c r="C29" s="148"/>
      <c r="D29" s="148"/>
      <c r="E29" s="87" t="s">
        <v>60</v>
      </c>
      <c r="F29" s="87" t="s">
        <v>61</v>
      </c>
      <c r="G29" s="87" t="s">
        <v>62</v>
      </c>
      <c r="H29" s="79">
        <f t="shared" si="0"/>
        <v>0</v>
      </c>
      <c r="I29" s="83"/>
      <c r="J29" s="83"/>
      <c r="K29" s="84"/>
      <c r="L29" s="76"/>
      <c r="M29" s="149"/>
      <c r="N29" s="150"/>
      <c r="O29" s="77"/>
      <c r="P29" s="77"/>
      <c r="Q29" s="77"/>
      <c r="R29" s="77"/>
      <c r="S29" s="77"/>
      <c r="T29" s="77"/>
    </row>
    <row r="30" spans="1:20" ht="36.75" customHeight="1" x14ac:dyDescent="0.25">
      <c r="A30" s="71" t="str">
        <f>+[1]Identificacion!$B$30</f>
        <v>Eficiencia en la adjudicación de las Salas Concertadas</v>
      </c>
      <c r="B30" s="148" t="str">
        <f t="shared" si="1"/>
        <v>Eficiencia en la adjudicación de las Salas Concertadas</v>
      </c>
      <c r="C30" s="148"/>
      <c r="D30" s="148"/>
      <c r="E30" s="87" t="s">
        <v>60</v>
      </c>
      <c r="F30" s="87" t="s">
        <v>61</v>
      </c>
      <c r="G30" s="87" t="s">
        <v>62</v>
      </c>
      <c r="H30" s="79">
        <f t="shared" si="0"/>
        <v>0</v>
      </c>
      <c r="I30" s="83"/>
      <c r="J30" s="83"/>
      <c r="K30" s="89"/>
      <c r="L30" s="76"/>
      <c r="M30" s="149"/>
      <c r="N30" s="150"/>
      <c r="O30" s="77"/>
      <c r="P30" s="77"/>
      <c r="Q30" s="77"/>
      <c r="R30" s="77"/>
      <c r="S30" s="77"/>
      <c r="T30" s="77"/>
    </row>
    <row r="31" spans="1:20" ht="25.9" customHeight="1" x14ac:dyDescent="0.3">
      <c r="A31" s="90"/>
      <c r="B31" s="90"/>
      <c r="C31" s="90"/>
      <c r="D31" s="90"/>
      <c r="E31" s="91"/>
      <c r="F31" s="91"/>
      <c r="G31" s="91"/>
      <c r="H31" s="90"/>
      <c r="I31" s="90"/>
      <c r="J31" s="90"/>
      <c r="K31" s="90"/>
      <c r="L31" s="90"/>
      <c r="M31" s="90"/>
      <c r="N31" s="77"/>
      <c r="O31" s="77"/>
      <c r="P31" s="77"/>
      <c r="Q31" s="77"/>
      <c r="R31" s="77"/>
      <c r="S31" s="77"/>
      <c r="T31" s="77"/>
    </row>
    <row r="32" spans="1:20" ht="16.5" x14ac:dyDescent="0.3">
      <c r="A32" s="144" t="s">
        <v>63</v>
      </c>
      <c r="B32" s="145"/>
      <c r="C32" s="145"/>
      <c r="D32" s="145"/>
      <c r="E32" s="145"/>
      <c r="F32" s="145"/>
      <c r="G32" s="145"/>
      <c r="H32" s="145"/>
      <c r="I32" s="145"/>
      <c r="J32" s="145"/>
      <c r="K32" s="145"/>
      <c r="L32" s="145"/>
      <c r="M32" s="145"/>
      <c r="N32" s="146"/>
      <c r="O32" s="77"/>
      <c r="P32" s="77"/>
      <c r="Q32" s="77"/>
      <c r="R32" s="77"/>
      <c r="S32" s="77"/>
      <c r="T32" s="77"/>
    </row>
    <row r="33" spans="1:20" ht="350.1" customHeight="1" x14ac:dyDescent="0.25">
      <c r="A33" s="147" t="s">
        <v>66</v>
      </c>
      <c r="B33" s="147"/>
      <c r="C33" s="147"/>
      <c r="D33" s="147"/>
      <c r="E33" s="147"/>
      <c r="F33" s="147"/>
      <c r="G33" s="147"/>
      <c r="H33" s="147"/>
      <c r="I33" s="147"/>
      <c r="J33" s="147"/>
      <c r="K33" s="147"/>
      <c r="L33" s="147"/>
      <c r="M33" s="147"/>
      <c r="N33" s="147"/>
      <c r="O33" s="77"/>
      <c r="P33" s="86">
        <v>462</v>
      </c>
      <c r="Q33" s="77"/>
      <c r="R33" s="77"/>
      <c r="S33" s="77"/>
      <c r="T33" s="77"/>
    </row>
    <row r="34" spans="1:20" ht="15.75" customHeight="1" x14ac:dyDescent="0.25"/>
    <row r="35" spans="1:20" ht="15.75" customHeight="1" x14ac:dyDescent="0.25"/>
    <row r="36" spans="1:20" ht="15.75" customHeight="1" x14ac:dyDescent="0.25"/>
    <row r="37" spans="1:20" ht="15.75" customHeight="1" x14ac:dyDescent="0.25"/>
    <row r="38" spans="1:20" ht="15.75" customHeight="1" x14ac:dyDescent="0.25"/>
    <row r="39" spans="1:20" ht="15.75" customHeight="1" x14ac:dyDescent="0.25"/>
    <row r="40" spans="1:20" ht="15.75" customHeight="1" x14ac:dyDescent="0.25"/>
    <row r="41" spans="1:20" ht="15.75" customHeight="1" x14ac:dyDescent="0.25"/>
    <row r="42" spans="1:20" ht="15.75" customHeight="1" x14ac:dyDescent="0.25"/>
    <row r="43" spans="1:20" ht="15.75" customHeight="1" x14ac:dyDescent="0.25"/>
    <row r="44" spans="1:20" ht="15.75" customHeight="1" x14ac:dyDescent="0.25"/>
    <row r="45" spans="1:20" ht="15.75" customHeight="1" x14ac:dyDescent="0.25"/>
    <row r="46" spans="1:20" ht="15.75" customHeight="1" x14ac:dyDescent="0.25"/>
    <row r="47" spans="1:20" ht="15.75" customHeight="1" x14ac:dyDescent="0.25"/>
    <row r="48" spans="1:20"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sheetData>
  <mergeCells count="39">
    <mergeCell ref="A8:M8"/>
    <mergeCell ref="A1:A4"/>
    <mergeCell ref="B1:L2"/>
    <mergeCell ref="M1:N1"/>
    <mergeCell ref="M2:N2"/>
    <mergeCell ref="B3:L4"/>
    <mergeCell ref="M3:N3"/>
    <mergeCell ref="M4:N4"/>
    <mergeCell ref="A5:M5"/>
    <mergeCell ref="A6:C6"/>
    <mergeCell ref="D6:N6"/>
    <mergeCell ref="A7:C7"/>
    <mergeCell ref="D7:N7"/>
    <mergeCell ref="A9:N9"/>
    <mergeCell ref="A19:N19"/>
    <mergeCell ref="A20:N20"/>
    <mergeCell ref="A21:G21"/>
    <mergeCell ref="H21:K21"/>
    <mergeCell ref="L21:N21"/>
    <mergeCell ref="B22:D22"/>
    <mergeCell ref="M22:N22"/>
    <mergeCell ref="B23:D23"/>
    <mergeCell ref="M23:N23"/>
    <mergeCell ref="B24:D24"/>
    <mergeCell ref="M24:N24"/>
    <mergeCell ref="B25:D25"/>
    <mergeCell ref="M25:N25"/>
    <mergeCell ref="B26:D26"/>
    <mergeCell ref="M26:N26"/>
    <mergeCell ref="B27:D27"/>
    <mergeCell ref="M27:N27"/>
    <mergeCell ref="A32:N32"/>
    <mergeCell ref="A33:N33"/>
    <mergeCell ref="B28:D28"/>
    <mergeCell ref="M28:N28"/>
    <mergeCell ref="B29:D29"/>
    <mergeCell ref="M29:N29"/>
    <mergeCell ref="B30:D30"/>
    <mergeCell ref="M30:N3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Indicadores 2 trimestre</vt:lpstr>
      <vt:lpstr>2 trimestre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Marcela Gonzalez Charry</dc:creator>
  <cp:lastModifiedBy>odesalvador</cp:lastModifiedBy>
  <dcterms:created xsi:type="dcterms:W3CDTF">2019-07-09T19:25:09Z</dcterms:created>
  <dcterms:modified xsi:type="dcterms:W3CDTF">2019-07-29T19:52:58Z</dcterms:modified>
</cp:coreProperties>
</file>