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9570" activeTab="3"/>
  </bookViews>
  <sheets>
    <sheet name="Identificación" sheetId="7" r:id="rId1"/>
    <sheet name="Propuesta borrador" sheetId="5" state="hidden" r:id="rId2"/>
    <sheet name="Seguimiento" sheetId="2" r:id="rId3"/>
    <sheet name="Analisis" sheetId="3" r:id="rId4"/>
    <sheet name="Listas" sheetId="4" state="hidden"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7" l="1"/>
  <c r="K14" i="3"/>
  <c r="B16" i="2" l="1"/>
  <c r="K20" i="3"/>
  <c r="J40" i="3" s="1"/>
  <c r="J20" i="3"/>
  <c r="I20" i="3"/>
  <c r="K19" i="3"/>
  <c r="J39" i="3" s="1"/>
  <c r="J19" i="3"/>
  <c r="I19" i="3"/>
  <c r="K18" i="3"/>
  <c r="J38" i="3" s="1"/>
  <c r="J18" i="3"/>
  <c r="I18" i="3"/>
  <c r="A17" i="2" l="1"/>
  <c r="A34" i="3" s="1"/>
  <c r="A51" i="3" s="1"/>
  <c r="I32" i="3" l="1"/>
  <c r="J32" i="3"/>
  <c r="J33" i="3"/>
  <c r="J31" i="3"/>
  <c r="I33" i="3"/>
  <c r="I31" i="3"/>
  <c r="H31" i="3"/>
  <c r="J36" i="3" l="1"/>
  <c r="I36" i="3"/>
  <c r="J35" i="3"/>
  <c r="I35" i="3"/>
  <c r="J37" i="3"/>
  <c r="I37" i="3"/>
  <c r="I15" i="3"/>
  <c r="J15" i="3"/>
  <c r="K15" i="3"/>
  <c r="I16" i="3"/>
  <c r="J16" i="3"/>
  <c r="K16" i="3"/>
  <c r="I17" i="3"/>
  <c r="J17" i="3"/>
  <c r="K17" i="3"/>
  <c r="I11" i="3"/>
  <c r="J11" i="3"/>
  <c r="K11" i="3"/>
  <c r="I12" i="3"/>
  <c r="J12" i="3"/>
  <c r="K12" i="3"/>
  <c r="I13" i="3"/>
  <c r="J13" i="3"/>
  <c r="K13" i="3"/>
  <c r="H11" i="3"/>
  <c r="C18" i="3" l="1"/>
  <c r="D18" i="3"/>
  <c r="E18" i="3"/>
  <c r="H38" i="3" s="1"/>
  <c r="G18" i="3"/>
  <c r="H18" i="3"/>
  <c r="I38" i="3" s="1"/>
  <c r="C19" i="3"/>
  <c r="E19" i="3"/>
  <c r="H39" i="3" s="1"/>
  <c r="F19" i="3"/>
  <c r="G19" i="3"/>
  <c r="C20" i="3"/>
  <c r="D20" i="3"/>
  <c r="E20" i="3"/>
  <c r="H40" i="3" s="1"/>
  <c r="G20" i="3"/>
  <c r="H20" i="3"/>
  <c r="I40" i="3" s="1"/>
  <c r="F18" i="3"/>
  <c r="D19" i="3"/>
  <c r="H19" i="3"/>
  <c r="I39" i="3" s="1"/>
  <c r="F20" i="3"/>
  <c r="F20" i="2"/>
  <c r="F19" i="2"/>
  <c r="E16" i="3" s="1"/>
  <c r="F18" i="2"/>
  <c r="E20" i="2"/>
  <c r="D17" i="3" s="1"/>
  <c r="E19" i="2"/>
  <c r="E18" i="2"/>
  <c r="D15" i="3" s="1"/>
  <c r="D20" i="2"/>
  <c r="D18" i="2"/>
  <c r="D19" i="2"/>
  <c r="F16" i="3"/>
  <c r="F15" i="3"/>
  <c r="G16" i="3"/>
  <c r="H16" i="3"/>
  <c r="G17" i="3"/>
  <c r="H17" i="3"/>
  <c r="D13" i="3"/>
  <c r="H15" i="3"/>
  <c r="G15" i="3"/>
  <c r="A26" i="3"/>
  <c r="B46" i="3" s="1"/>
  <c r="A22" i="3"/>
  <c r="B42" i="3" s="1"/>
  <c r="A23" i="3"/>
  <c r="B43" i="3" s="1"/>
  <c r="A24" i="3"/>
  <c r="B44" i="3" s="1"/>
  <c r="A25" i="3"/>
  <c r="B45" i="3" s="1"/>
  <c r="A12" i="3"/>
  <c r="B32" i="3" s="1"/>
  <c r="A13" i="3"/>
  <c r="B33" i="3" s="1"/>
  <c r="A14" i="3"/>
  <c r="B34" i="3" s="1"/>
  <c r="A15" i="3"/>
  <c r="B35" i="3" s="1"/>
  <c r="A16" i="3"/>
  <c r="B36" i="3" s="1"/>
  <c r="A17" i="3"/>
  <c r="B37" i="3" s="1"/>
  <c r="A21" i="3"/>
  <c r="B41" i="3" s="1"/>
  <c r="C14" i="2"/>
  <c r="C15" i="2"/>
  <c r="C16" i="2"/>
  <c r="C18" i="2"/>
  <c r="C19" i="2"/>
  <c r="C20" i="2"/>
  <c r="C21" i="2"/>
  <c r="C22" i="2"/>
  <c r="C23" i="2"/>
  <c r="C24" i="2"/>
  <c r="C25" i="2"/>
  <c r="C26" i="2"/>
  <c r="C27" i="2"/>
  <c r="C28" i="2"/>
  <c r="C29" i="2"/>
  <c r="C30" i="2"/>
  <c r="C31" i="2"/>
  <c r="C32" i="2"/>
  <c r="C33" i="2"/>
  <c r="C34" i="2"/>
  <c r="C35" i="2"/>
  <c r="C36" i="2"/>
  <c r="C37" i="2"/>
  <c r="C38" i="2"/>
  <c r="B38" i="2"/>
  <c r="B14" i="2"/>
  <c r="B15" i="2"/>
  <c r="B18" i="2"/>
  <c r="B19" i="2"/>
  <c r="B20" i="2"/>
  <c r="B21" i="2"/>
  <c r="B22" i="2"/>
  <c r="B23" i="2"/>
  <c r="B24" i="2"/>
  <c r="B25" i="2"/>
  <c r="B26" i="2"/>
  <c r="B27" i="2"/>
  <c r="B28" i="2"/>
  <c r="B29" i="2"/>
  <c r="B30" i="2"/>
  <c r="B31" i="2"/>
  <c r="B32" i="2"/>
  <c r="B33" i="2"/>
  <c r="B34" i="2"/>
  <c r="B35" i="2"/>
  <c r="B36" i="2"/>
  <c r="B37" i="2"/>
  <c r="A18" i="2"/>
  <c r="A35" i="3" s="1"/>
  <c r="A52" i="3" s="1"/>
  <c r="A22" i="2"/>
  <c r="A38" i="3" s="1"/>
  <c r="A53" i="3" s="1"/>
  <c r="A25" i="2"/>
  <c r="A41" i="3" s="1"/>
  <c r="A30" i="2"/>
  <c r="A42" i="3" s="1"/>
  <c r="A32" i="2"/>
  <c r="A44" i="3" s="1"/>
  <c r="A34" i="2"/>
  <c r="A46" i="3" s="1"/>
  <c r="H32" i="3"/>
  <c r="H33" i="3"/>
  <c r="I26" i="7"/>
  <c r="A19" i="3" s="1"/>
  <c r="B39" i="3" s="1"/>
  <c r="I27" i="7"/>
  <c r="A20" i="3" s="1"/>
  <c r="B40" i="3" s="1"/>
  <c r="I25" i="7"/>
  <c r="A18" i="3" s="1"/>
  <c r="B38" i="3" s="1"/>
  <c r="H37" i="3" l="1"/>
  <c r="H35" i="3"/>
  <c r="H36" i="3"/>
  <c r="D16" i="3"/>
  <c r="E15" i="3"/>
  <c r="E17" i="3"/>
  <c r="F17" i="3"/>
  <c r="C15" i="3"/>
  <c r="C16" i="3"/>
  <c r="C17" i="3"/>
  <c r="D12" i="3"/>
  <c r="E12" i="3"/>
  <c r="F12" i="3"/>
  <c r="G12" i="3"/>
  <c r="H12" i="3"/>
  <c r="E13" i="3"/>
  <c r="F13" i="3"/>
  <c r="G13" i="3"/>
  <c r="H13" i="3"/>
  <c r="C13" i="3"/>
  <c r="C12" i="3"/>
  <c r="C11" i="3" l="1"/>
  <c r="D11" i="3" l="1"/>
  <c r="E11" i="3"/>
  <c r="F11" i="3"/>
  <c r="G11" i="3"/>
  <c r="E6" i="2"/>
  <c r="D6" i="3"/>
  <c r="A56" i="3"/>
  <c r="A55" i="3"/>
  <c r="A54" i="3"/>
  <c r="A11" i="3"/>
  <c r="B31" i="3" s="1"/>
  <c r="C13" i="2"/>
  <c r="B13" i="2"/>
  <c r="A13" i="2"/>
  <c r="A31" i="3" s="1"/>
  <c r="A50" i="3" s="1"/>
</calcChain>
</file>

<file path=xl/sharedStrings.xml><?xml version="1.0" encoding="utf-8"?>
<sst xmlns="http://schemas.openxmlformats.org/spreadsheetml/2006/main" count="622" uniqueCount="349">
  <si>
    <t>GESTIÓN DE BIENES , SERVICIOS Y PLANTA FÍSICA</t>
  </si>
  <si>
    <t>DIRECCIONAMIENTO ESTRATÉGICO INSTITUCIONAL</t>
  </si>
  <si>
    <t>Código:</t>
  </si>
  <si>
    <t xml:space="preserve">versión: </t>
  </si>
  <si>
    <t>HOJA DE VIDA DEL INDICADOR</t>
  </si>
  <si>
    <t xml:space="preserve">Fecha: </t>
  </si>
  <si>
    <t>Página</t>
  </si>
  <si>
    <t>NOMBRE DEL INDICADOR</t>
  </si>
  <si>
    <t>IDENTIFICACIÓN</t>
  </si>
  <si>
    <t>RESPONSABLE DEL ANÁLISIS</t>
  </si>
  <si>
    <t>OBJETIVO DEL INDICADOR</t>
  </si>
  <si>
    <t>Medir el desempeño de la gestión de los involucrados y responsables del proceso de gestión de bienes, servicios y planta física de la entidad.</t>
  </si>
  <si>
    <t>RESPONSABLE DE DILIGENCIAMIENTO</t>
  </si>
  <si>
    <t>RESULTADOS</t>
  </si>
  <si>
    <t>INDICADOR</t>
  </si>
  <si>
    <t>ene.</t>
  </si>
  <si>
    <t>PERIODO REPORTADO</t>
  </si>
  <si>
    <t>feb.</t>
  </si>
  <si>
    <t>mar.</t>
  </si>
  <si>
    <t>abr.</t>
  </si>
  <si>
    <t>may.</t>
  </si>
  <si>
    <t>jun.</t>
  </si>
  <si>
    <t>jul.</t>
  </si>
  <si>
    <t>ago.</t>
  </si>
  <si>
    <t>sep.</t>
  </si>
  <si>
    <t>oct.</t>
  </si>
  <si>
    <t>nov.</t>
  </si>
  <si>
    <t>FECHA DE REPORTE</t>
  </si>
  <si>
    <t>PROCESO AL QUE APORTA</t>
  </si>
  <si>
    <t>dic.</t>
  </si>
  <si>
    <t>TR - Gestión de Bienes, servicio y planta física</t>
  </si>
  <si>
    <t>FUENTE DE INFORMACIÓN</t>
  </si>
  <si>
    <t>OBJETIVO ESTRATÉGICO AL QUE APORTA</t>
  </si>
  <si>
    <t>LECTURA E INTERPRETACIÓN DE LOS RESULTADOS</t>
  </si>
  <si>
    <t>7.    Implementar un modelo de gestión que facilite la articulación de los procesos institucionales, alineándolos a la misión del Idartes y las demandas de la ciudadanía y del sector.</t>
  </si>
  <si>
    <t>RANGOS DE DESEMPEÑO</t>
  </si>
  <si>
    <t>DESEMPEÑO</t>
  </si>
  <si>
    <t>ACCIÓN DE MEJORAMIENTO</t>
  </si>
  <si>
    <t>COMPONENTES</t>
  </si>
  <si>
    <t>PROYECTO AL QUE APORTA</t>
  </si>
  <si>
    <t xml:space="preserve">Sobresaliente </t>
  </si>
  <si>
    <t>SEGUIMIENTO</t>
  </si>
  <si>
    <t>Satisfactorio</t>
  </si>
  <si>
    <t>998 - Fortalecimiento de la gestión institucional, comunicaciones  y servicio al ciudadano</t>
  </si>
  <si>
    <t>PERIODICIDAD DE REPORTE</t>
  </si>
  <si>
    <t>Insuficiente</t>
  </si>
  <si>
    <t>TRIMESTRE I</t>
  </si>
  <si>
    <t>COMPONENTE</t>
  </si>
  <si>
    <t>VARIABLES</t>
  </si>
  <si>
    <t>TRIMESTRE II</t>
  </si>
  <si>
    <t>DESCRIPCIÓN</t>
  </si>
  <si>
    <t>TRIMESTRE III</t>
  </si>
  <si>
    <t>TRIMESTRE IV</t>
  </si>
  <si>
    <t>¿Requiere?</t>
  </si>
  <si>
    <t>Ene.</t>
  </si>
  <si>
    <t xml:space="preserve">TIPO </t>
  </si>
  <si>
    <t>sept.</t>
  </si>
  <si>
    <t>EJE</t>
  </si>
  <si>
    <t>UNIDAD DE MEDIDA DE VARIABLES</t>
  </si>
  <si>
    <t>FÓRMULA</t>
  </si>
  <si>
    <t>UNIDAD DE MEDIDA RESULTADO</t>
  </si>
  <si>
    <t>Bienes</t>
  </si>
  <si>
    <t>Bienes de consumo (papelería)</t>
  </si>
  <si>
    <t>Se quiere conocer la variación del consumo de papel en la gestión de la entidad, con el fin de evidenciar la eficiencia de las iniciativas que fomentan su reducción.</t>
  </si>
  <si>
    <t>a</t>
  </si>
  <si>
    <t>Cantidad de resmas de papel solicitadas
a1: mes actual
a0: mes anterior</t>
  </si>
  <si>
    <t>Número</t>
  </si>
  <si>
    <t>Variación del consumo de resmas de papel</t>
  </si>
  <si>
    <t>(b1-b0)/b0</t>
  </si>
  <si>
    <t>%</t>
  </si>
  <si>
    <t>Se quiere conocer la variación del consumo de tóner para impresión de documentos.</t>
  </si>
  <si>
    <t>Cantidad de tóner solicitado
a1: mes actual
a0: mes anterior</t>
  </si>
  <si>
    <t>Variación del consumo de tóner</t>
  </si>
  <si>
    <t>Inventarios</t>
  </si>
  <si>
    <t>Conocer el cumplimiento del cronograma establecido para el seguimiento, actualización y control de inventarios.</t>
  </si>
  <si>
    <t>Cantidad de acciones de seguimiento realizadas</t>
  </si>
  <si>
    <t>Cumplimiento de cronogramas de inventarios</t>
  </si>
  <si>
    <t>EXPLICACIÓN</t>
  </si>
  <si>
    <t>a/b</t>
  </si>
  <si>
    <t>Preguntas orientadoras o elementos clave para tener en cuenta en la explicación del comportamiento de los indicadores:</t>
  </si>
  <si>
    <t>b</t>
  </si>
  <si>
    <t>Cantidad de acciones de seguimiento programadas</t>
  </si>
  <si>
    <t>Servicios</t>
  </si>
  <si>
    <t>Uso eficiente del agua</t>
  </si>
  <si>
    <t>Cantidad de metros cúbicos consumidos
a1: mes actual
a0: mes anterior</t>
  </si>
  <si>
    <t>Mt3</t>
  </si>
  <si>
    <t>Variación del consumo de agua</t>
  </si>
  <si>
    <t>(a1-a0)/a0</t>
  </si>
  <si>
    <t>Costo del consumo de agua
b1: mes actual
b0: mes anterior</t>
  </si>
  <si>
    <t>COP</t>
  </si>
  <si>
    <t>Variación del costo de consumo de agua</t>
  </si>
  <si>
    <t>Uso eficiente de la energía</t>
  </si>
  <si>
    <t>Cantidad de kilovatios consumidos
a1: mes actual
a0: mes anterior</t>
  </si>
  <si>
    <t>kW</t>
  </si>
  <si>
    <t>Variación del consumo de energía</t>
  </si>
  <si>
    <t>Costo del consumo de energía
b1: mes actual
b0: mes anterior</t>
  </si>
  <si>
    <t>Variación del costo de consumo de energía</t>
  </si>
  <si>
    <t>Residuos sólidos aprovechables</t>
  </si>
  <si>
    <t>kg de vidrio reciclable</t>
  </si>
  <si>
    <t>kg</t>
  </si>
  <si>
    <t>Porcentaje de residuos aprovechables recolectados</t>
  </si>
  <si>
    <t>(a+b+c+d)/e</t>
  </si>
  <si>
    <t>kg de plástico reciclable</t>
  </si>
  <si>
    <t>c</t>
  </si>
  <si>
    <t>kg de papel reciclable</t>
  </si>
  <si>
    <t>d</t>
  </si>
  <si>
    <t>kg de cartón reciclable</t>
  </si>
  <si>
    <t>e</t>
  </si>
  <si>
    <t>Planta Física</t>
  </si>
  <si>
    <t>Acciones de mantenimiento</t>
  </si>
  <si>
    <t>Cantidad de acciones de mantenimiento predictivo realizadas</t>
  </si>
  <si>
    <t>Porcentaje de cumplimiento del cronograma de mantenimiento</t>
  </si>
  <si>
    <t>(a+b+c+d+e)/f</t>
  </si>
  <si>
    <t>Cantidad de acciones de mantenimiento preventivo realizadas</t>
  </si>
  <si>
    <t>Cantidad de acciones de mantenimiento correctivo planeado realizadas</t>
  </si>
  <si>
    <r>
      <t xml:space="preserve">Cantidad de acciones de mantenimiento correctivo </t>
    </r>
    <r>
      <rPr>
        <b/>
        <sz val="11"/>
        <rFont val="Calibri"/>
        <family val="2"/>
      </rPr>
      <t>no</t>
    </r>
    <r>
      <rPr>
        <sz val="11"/>
        <color rgb="FF000000"/>
        <rFont val="Calibri"/>
        <family val="2"/>
      </rPr>
      <t xml:space="preserve"> planeado realizadas</t>
    </r>
  </si>
  <si>
    <t>f</t>
  </si>
  <si>
    <t>Cantidad total de acciones de mantenimiento programadas</t>
  </si>
  <si>
    <t>DEFINICIONES CONCEPTUALES</t>
  </si>
  <si>
    <t>Unidades de médida</t>
  </si>
  <si>
    <t>Periodicidad</t>
  </si>
  <si>
    <t xml:space="preserve">Tipo de Acción </t>
  </si>
  <si>
    <t>Tipo de indicador</t>
  </si>
  <si>
    <t>Tipo de medición</t>
  </si>
  <si>
    <t>Asistencias</t>
  </si>
  <si>
    <t>Acción Correctiva</t>
  </si>
  <si>
    <t>Insumos</t>
  </si>
  <si>
    <t>Economía</t>
  </si>
  <si>
    <t>Actividades de formación</t>
  </si>
  <si>
    <t>Trimestral</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</si>
  <si>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</si>
  <si>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</si>
  <si>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</si>
  <si>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</si>
  <si>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</si>
  <si>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</si>
  <si>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</si>
  <si>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</si>
  <si>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</si>
  <si>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</si>
  <si>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</si>
  <si>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</si>
  <si>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</si>
  <si>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</si>
  <si>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</si>
  <si>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</si>
  <si>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</si>
  <si>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</si>
  <si>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</si>
  <si>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</si>
  <si>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</si>
  <si>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</si>
  <si>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</si>
  <si>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</si>
  <si>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</si>
  <si>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</si>
  <si>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</si>
  <si>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</si>
  <si>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</si>
  <si>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</si>
  <si>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</si>
  <si>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</si>
  <si>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</si>
  <si>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</si>
  <si>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</si>
  <si>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</si>
  <si>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</si>
  <si>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</si>
  <si>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</si>
  <si>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</si>
  <si>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</si>
  <si>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</si>
  <si>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</si>
  <si>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</si>
  <si>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</si>
  <si>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</si>
  <si>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</si>
  <si>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</si>
  <si>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</si>
  <si>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</si>
  <si>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</si>
  <si>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</si>
  <si>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</si>
  <si>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</si>
  <si>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</si>
  <si>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</si>
  <si>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</si>
  <si>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</si>
  <si>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</si>
  <si>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</si>
  <si>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</si>
  <si>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</si>
  <si>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</si>
  <si>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</si>
  <si>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</si>
  <si>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</si>
  <si>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</si>
  <si>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</si>
  <si>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</si>
  <si>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</si>
  <si>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</si>
  <si>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</si>
  <si>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</si>
  <si>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</si>
  <si>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</si>
  <si>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</si>
  <si>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</si>
  <si>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</si>
  <si>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</si>
  <si>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</si>
  <si>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</si>
  <si>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</si>
  <si>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</si>
  <si>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</si>
  <si>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</si>
  <si>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</si>
  <si>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</si>
  <si>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</si>
  <si>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</si>
  <si>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</si>
  <si>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</si>
  <si>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</si>
  <si>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</si>
  <si>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</si>
  <si>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</si>
  <si>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</si>
  <si>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</si>
  <si>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</si>
  <si>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</si>
  <si>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</si>
  <si>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</si>
  <si>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</si>
  <si>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</si>
  <si>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</si>
  <si>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</si>
  <si>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</si>
  <si>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</si>
  <si>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</si>
  <si>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Solicitudes realizadas  oportunamente/ Total de solicitudes realizadas en el periodo</t>
  </si>
  <si>
    <r>
      <t>(</t>
    </r>
    <r>
      <rPr>
        <sz val="11"/>
        <color rgb="FFFF0000"/>
        <rFont val="Arial Narrow"/>
        <family val="2"/>
      </rPr>
      <t>a1-a0</t>
    </r>
    <r>
      <rPr>
        <sz val="11"/>
        <rFont val="Arial Narrow"/>
        <family val="2"/>
      </rPr>
      <t>)/</t>
    </r>
    <r>
      <rPr>
        <sz val="11"/>
        <color rgb="FFFF0000"/>
        <rFont val="Arial Narrow"/>
        <family val="2"/>
      </rPr>
      <t>a</t>
    </r>
    <r>
      <rPr>
        <sz val="11"/>
        <rFont val="Arial Narrow"/>
        <family val="2"/>
      </rPr>
      <t>0</t>
    </r>
  </si>
  <si>
    <t>META DEL INDICADOR O % DE VARIACION ESPERADO</t>
  </si>
  <si>
    <r>
      <t>Conocer la variación mensual del consumo de energía de la entidad y su costo, con el fin de identificar la efe</t>
    </r>
    <r>
      <rPr>
        <sz val="11"/>
        <color rgb="FFFF0000"/>
        <rFont val="Calibri"/>
        <family val="2"/>
      </rPr>
      <t>c</t>
    </r>
    <r>
      <rPr>
        <sz val="11"/>
        <rFont val="Calibri"/>
        <family val="2"/>
      </rPr>
      <t>tividad de las medidas implementadas en pro del del uso eficiente del recurso</t>
    </r>
  </si>
  <si>
    <t>Conocer la variación bimensual del consumo de agua de la entidad y su costo, con el fin de identificar la efectividad de las medidas implementadas en pro del del uso eficiente del recurso</t>
  </si>
  <si>
    <t>Conocer la variación del porcentaje de residuos aprovechables, frente a la cantidad total de residuos sólidos generados. Esto, con el fin de conocer la efectividad de las iniciativas para la correcta separación de residuos en la fuente.</t>
  </si>
  <si>
    <t>kg total de residuos generados</t>
  </si>
  <si>
    <r>
      <rPr>
        <sz val="11"/>
        <color rgb="FFFF0000"/>
        <rFont val="Calibri"/>
        <family val="2"/>
      </rPr>
      <t xml:space="preserve">Conocer </t>
    </r>
    <r>
      <rPr>
        <sz val="11"/>
        <rFont val="Calibri"/>
        <family val="2"/>
      </rPr>
      <t>el nivel de cumplimiento del cronograma de mantenimiento predictivo,  preventivo y correctivo (planeado y no planeado)</t>
    </r>
  </si>
  <si>
    <t>Respuesta cumplimiento tiempos de mantenimiento</t>
  </si>
  <si>
    <t>Mensual</t>
  </si>
  <si>
    <t>disponibilidad de los insumos para mantenimiento</t>
  </si>
  <si>
    <t>eficiencia en el buen uso de los recursos</t>
  </si>
  <si>
    <t>eficacia en el resultado</t>
  </si>
  <si>
    <t>efectividad en el impacto</t>
  </si>
  <si>
    <t>Como se lleva el control del consumo controlado?</t>
  </si>
  <si>
    <t>definir el % de disminución</t>
  </si>
  <si>
    <t>% de ejecución de las actividades programadas</t>
  </si>
  <si>
    <t>campañas de conservación y cuidado de los bienes propiedad de Idartes</t>
  </si>
  <si>
    <t xml:space="preserve">inventarios anuales como otro mecanismo de control de bienes y sensibilización de su cuidado </t>
  </si>
  <si>
    <t>Oportunidad en el proceso de ingresos y egresos de bienes de la entidad</t>
  </si>
  <si>
    <t>Manejo de los recursos</t>
  </si>
  <si>
    <t>se debe definir teniendo en cuenta los parámetros establecidos en el formato(satisfactorio, sobresaliente, deficiente)</t>
  </si>
  <si>
    <t>definir el % de variación esperado</t>
  </si>
  <si>
    <t>levantamiento de información histórica del ultimo trimestre</t>
  </si>
  <si>
    <t>variación máxima 1% con respecto al mes anterior</t>
  </si>
  <si>
    <t xml:space="preserve">Oportunidad en la gestión integral </t>
  </si>
  <si>
    <t>El control de inventarios está acorde con la información del sistema de información y su verificación física es coincidente</t>
  </si>
  <si>
    <t>Efectividad en el control de bienes devolutivos</t>
  </si>
  <si>
    <t>¿la entidad tiene contadores sectorizados, como se controlaría la disminución de consumo ?</t>
  </si>
  <si>
    <t>la fuente de información es confiable</t>
  </si>
  <si>
    <t>Conocer los tiempos de respuesta y atención a las solicitudes de los usuarios internos de la entidad en cuanto al ingreso y salida de bienes.</t>
  </si>
  <si>
    <t>Se requiere conocer la eficacia de los resultados de la toma física de inventarios versus  el sistema de control de gestión de bienes de la entidad (SAE-SAI )</t>
  </si>
  <si>
    <t>Responsable del calculo y análisis</t>
  </si>
  <si>
    <t>Servicios generales</t>
  </si>
  <si>
    <t>Área de sistemas- maneja la información- por áreas</t>
  </si>
  <si>
    <t>Cantidad  de novedades evidenciadas en la toma física de inventarios no conciliadas/total de novedades evidenciadas.</t>
  </si>
  <si>
    <t>porcentaje de cumplimiento de tiempos establecidos</t>
  </si>
  <si>
    <t>Inventarios- gestion de inventarios</t>
  </si>
  <si>
    <t>Número de bienes devolutivos faltantes / Número total de bienes devolutivos registrados en el sistema</t>
  </si>
  <si>
    <r>
      <t>(b</t>
    </r>
    <r>
      <rPr>
        <sz val="11"/>
        <color rgb="FFFF0000"/>
        <rFont val="Arial Narrow"/>
        <family val="2"/>
      </rPr>
      <t>1-b0</t>
    </r>
    <r>
      <rPr>
        <sz val="11"/>
        <rFont val="Arial Narrow"/>
        <family val="2"/>
      </rPr>
      <t>)/b0</t>
    </r>
  </si>
  <si>
    <r>
      <t>(d</t>
    </r>
    <r>
      <rPr>
        <sz val="11"/>
        <color rgb="FFFF0000"/>
        <rFont val="Arial Narrow"/>
        <family val="2"/>
      </rPr>
      <t>1-d0</t>
    </r>
    <r>
      <rPr>
        <sz val="11"/>
        <rFont val="Arial Narrow"/>
        <family val="2"/>
      </rPr>
      <t>)/d0</t>
    </r>
  </si>
  <si>
    <t>reclasificación y clasificación de bienes de la entidad en el periodo</t>
  </si>
  <si>
    <t>Porcentaje de ajuste de inventario- exactitud de inventario</t>
  </si>
  <si>
    <t>Conocer el la variación y volumen  de movimientos realizados en el periodo con el fin de ajustar los recursos para atender las necesidades oportunamente</t>
  </si>
  <si>
    <t>Variación del total de movimientos realizados en el periodo.</t>
  </si>
  <si>
    <t>definir periodicidad- Bimensual ?</t>
  </si>
  <si>
    <t>mensual ?</t>
  </si>
  <si>
    <t>Conocer el nivel de cumplimiento del cronograma de mantenimiento predictivo,  preventivo y correctivo (planeado y no planeado)</t>
  </si>
  <si>
    <r>
      <t xml:space="preserve">Cantidad de acciones de mantenimiento correctivo </t>
    </r>
    <r>
      <rPr>
        <b/>
        <sz val="11"/>
        <rFont val="Arial Narrow"/>
        <family val="2"/>
      </rPr>
      <t>no</t>
    </r>
    <r>
      <rPr>
        <sz val="11"/>
        <color rgb="FF000000"/>
        <rFont val="Arial Narrow"/>
        <family val="2"/>
      </rPr>
      <t xml:space="preserve"> planeado realizadas</t>
    </r>
  </si>
  <si>
    <t>Oportunidad en la gestión integral  del proceso de bienes, servicios y planta física.</t>
  </si>
  <si>
    <t xml:space="preserve">Código: 4TR-GBS-IND-01 </t>
  </si>
  <si>
    <t>versión: 01</t>
  </si>
  <si>
    <t>Fecha: 13/03/2019</t>
  </si>
  <si>
    <t>Página: 1/3</t>
  </si>
  <si>
    <t>Página: 3/3</t>
  </si>
  <si>
    <t>Página: 2/3</t>
  </si>
  <si>
    <t>Bienes y Gestión de Inventarios</t>
  </si>
  <si>
    <t>Control de bienes</t>
  </si>
  <si>
    <t>3576</t>
  </si>
  <si>
    <t>3575</t>
  </si>
  <si>
    <t>0</t>
  </si>
  <si>
    <t>n.a</t>
  </si>
  <si>
    <t>Cantidad de metros cúbicos consumidos</t>
  </si>
  <si>
    <r>
      <t xml:space="preserve">(a1-a0)/a0
</t>
    </r>
    <r>
      <rPr>
        <sz val="9"/>
        <rFont val="Arial Narrow"/>
        <family val="2"/>
      </rPr>
      <t>a1: mes actual
a0 :mes anterior</t>
    </r>
  </si>
  <si>
    <r>
      <t>(b1-b0)/b0
b</t>
    </r>
    <r>
      <rPr>
        <sz val="9"/>
        <rFont val="Arial Narrow"/>
        <family val="2"/>
      </rPr>
      <t>1: mes actual
b0 :mes anterior</t>
    </r>
  </si>
  <si>
    <t>Costo del consumo de agua</t>
  </si>
  <si>
    <t>Cantidad de kilovatios consumidos</t>
  </si>
  <si>
    <t>Costo del consumo de energía</t>
  </si>
  <si>
    <r>
      <t xml:space="preserve">(a1-a0)/a0
</t>
    </r>
    <r>
      <rPr>
        <sz val="9"/>
        <rFont val="Arial Narrow"/>
        <family val="2"/>
      </rPr>
      <t>a1: periodo actual
a0 :periodo anterior</t>
    </r>
  </si>
  <si>
    <r>
      <t xml:space="preserve">(b1-b0)/b0
</t>
    </r>
    <r>
      <rPr>
        <sz val="9"/>
        <rFont val="Arial Narrow"/>
        <family val="2"/>
      </rPr>
      <t>b1: periodo actual
b0 :periodo anterior</t>
    </r>
  </si>
  <si>
    <t>Oportunidad de respuesta a solicitudes de ingreso</t>
  </si>
  <si>
    <t>Solicitudes atendidas en cuatro (4) días o más</t>
  </si>
  <si>
    <t>Solicitudes atendidas en cero (0) días</t>
  </si>
  <si>
    <t>Solicitudes atendidas entre uno (1) y tres (3) días</t>
  </si>
  <si>
    <t>% de respuestas inmediatas</t>
  </si>
  <si>
    <t>% de respuesta dentro de los términos</t>
  </si>
  <si>
    <t>% de respuestas fuera del tiempo</t>
  </si>
  <si>
    <t>a/d</t>
  </si>
  <si>
    <t>b/d</t>
  </si>
  <si>
    <t>c/d</t>
  </si>
  <si>
    <t>Expedición de Paz y Salvos</t>
  </si>
  <si>
    <t>Si la mayoría son r/tas dentro de los términos</t>
  </si>
  <si>
    <t>Si la mayoría son r/tas fuera de los términos</t>
  </si>
  <si>
    <t>Si la mayoría son r/tas inmediatas</t>
  </si>
  <si>
    <t>Paz y Salvos expedidos en cero (0) días</t>
  </si>
  <si>
    <t>Paz y Salvos expedidos entre uno (1) y tres (3) días</t>
  </si>
  <si>
    <t>Paz y Salvos expedidos en cuatro (4) días o más</t>
  </si>
  <si>
    <t>Total de Paz y Salvos expedidos en el mes</t>
  </si>
  <si>
    <t>Total de solicitudes realizadas en el mes</t>
  </si>
  <si>
    <t>% de Paz y Salvos expedidos inmediatamente</t>
  </si>
  <si>
    <t>% de Paz y Salvos expedidos dentro de los términos</t>
  </si>
  <si>
    <t>% de Paz y Salvos expedidos fuera del tiempo</t>
  </si>
  <si>
    <t>Si la mayoría son PyS  fuera de los términos</t>
  </si>
  <si>
    <t>Si la mayoría son PyS  dentro de los términos</t>
  </si>
  <si>
    <t>Si la mayoría son PyS inmediatos</t>
  </si>
  <si>
    <t>3 TRIMESTRE DE 2019</t>
  </si>
  <si>
    <t>Cantidad de libros que llevan entre uno (1) y seis ( 6 ) meses en stock</t>
  </si>
  <si>
    <t>Cantidad de libros que llevan entre siete (7) y doce (12) meses en stock</t>
  </si>
  <si>
    <t>Cantidad de libros que llevan más de doce (12) meses en stock</t>
  </si>
  <si>
    <t>Conocer la oportunidad de respuesta y atención a las solicitudes de ingreso debidamente tramitados en el almacén, con el fin de tomar medidas que agilicen dicha actividad.</t>
  </si>
  <si>
    <r>
      <t xml:space="preserve">Hacer seguimiento a la cantidad de bienes faltantes evidenciados en la toma fisica </t>
    </r>
    <r>
      <rPr>
        <b/>
        <sz val="11"/>
        <rFont val="Arial Narrow"/>
        <family val="2"/>
      </rPr>
      <t>anual</t>
    </r>
    <r>
      <rPr>
        <sz val="11"/>
        <rFont val="Arial Narrow"/>
        <family val="2"/>
      </rPr>
      <t xml:space="preserve"> de inventarios y su variación en cada periodo, con el fin de evaluar el impacto y tomar medidas tendendientes reforzar la seguridad y control del los bienes.</t>
    </r>
  </si>
  <si>
    <t>Conocer la oportunidad en la expedición de Paz y Salvos solicitados por los contratistas de la entidad, con el fin de identificar los paz y salvos que superan los cuatro días,  determinar las causas de ser necesario tomar las medidas necesarias que de ser posible, permitan agilizar dicha actividad.</t>
  </si>
  <si>
    <t>Rotación de publicaciones almacenadas en bodega</t>
  </si>
  <si>
    <t>Hacer seguimiento a las publicaciones que almacenan en la bodega las diferentes áreas y que superan el mes, para que los responsables determinen las razones por las cuales las áreas de gestión no distribuyen las publicaciones acorde con el cronograma y plan de distribución, con el fin de tomar los correctivos tenendientes a solucionar el incumplimiento.</t>
  </si>
  <si>
    <t>Cantidad de bienes faltantes periodo actual</t>
  </si>
  <si>
    <t>Durante los tres trimestres se evidencia la oportunidad en la atención de las solicitudes de ingreso al almacén, lo cual se puede observar en el resultado de los indicadores.  Al revisar las razones por las cuales algunas solicitudes se atendieron por fuera del tiempo, se evidenció que corresponde a las solicitudes que no cumplen con los requisitos establecidos en los procedimientos y otros por obedecer a solicitudes hechas en las fechas de cierre de mes.</t>
  </si>
  <si>
    <t>El resultado de este indicador es satisfactorio, lo que nos indica que el tiempo de respuesta en el tramite de los PAZ Y SALVOS en el almacén es oportuno y se realiza dentro de los plazos establecidos.  El 1% tramitado por fuera de los plazos, corresponde a los paz y salvos de algunos contratistas quienes tienen bienes a cargo y la verificación del inventario requirió de un tiempo mayor.</t>
  </si>
  <si>
    <t>El resultado de este indicador se establece sobre el promedio trimestral como se puede observar en la información suministrada.  Este resultado nos indica que trimestre a trimestre ha disminuido el saldo de los libros, sin embargo la cantidad que libros que se mantienen durante el año es muy alta.  Al revisar los títulos almacenados en la bodega se pudo establecer que no se está cumpliendo con un plan de distribución ni entrega de las publicaciones.</t>
  </si>
  <si>
    <t>Número de bienes faltantes identificados en inventario actual vigencia (2019)</t>
  </si>
  <si>
    <t>LINEA BASE (2018)</t>
  </si>
  <si>
    <t>En el año 2018 registran 59 bienes faltantes; se observa un incremento en la pérdida frente al 2017, en el que se registraron 3 bienes. El incremento fue significativo, lo cual amerita la revisión de los informes sobre el tiempo, modo y lugar de los hechos para determinar si es necesario incrementar los controles en el manejo de los bienes y el seguimiento al cumplimiento de los procedimientos establecidos por la Entidad. Aún no se tiene la cantidad de bienes faltantes del 2019, este dato se conoce al finalizar la vigencia, cuando se cumpla el cronogramo de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</si>
</sst>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1]"/>
    <numFmt numFmtId="165" formatCode="d\.m"/>
    <numFmt numFmtId="166" formatCode="0.0"/>
    <numFmt numFmtId="167" formatCode="0.0%"/>
    <numFmt numFmtId="168" formatCode="[$$-240A]#,##0;[Red]\([$$-240A]#,##0\)"/>
    <numFmt numFmtId="169" formatCode="_(* #,##0_);_(* \(#,##0\);_(* &quot;-&quot;??_);_(@_)"/>
  </numFmts>
  <fonts count="26"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name val="Calibri"/>
      <family val="2"/>
    </font>
    <font>
      <i/>
      <sz val="11"/>
      <name val="Arial Narrow"/>
      <family val="2"/>
    </font>
    <font>
      <b/>
      <sz val="14"/>
      <color rgb="FF000000"/>
      <name val="Arial Narrow"/>
      <family val="2"/>
    </font>
    <font>
      <b/>
      <sz val="11"/>
      <name val="Calibri"/>
      <family val="2"/>
    </font>
    <font>
      <sz val="7"/>
      <color rgb="FF000000"/>
      <name val="Arial Narrow"/>
      <family val="2"/>
    </font>
    <font>
      <sz val="7"/>
      <name val="Arial Narrow"/>
      <family val="2"/>
    </font>
    <font>
      <sz val="11"/>
      <color rgb="FF006100"/>
      <name val="Calibri"/>
      <family val="2"/>
      <scheme val="minor"/>
    </font>
    <font>
      <b/>
      <sz val="8"/>
      <name val="Arial Narrow"/>
      <family val="2"/>
    </font>
    <font>
      <sz val="11"/>
      <color rgb="FFFF0000"/>
      <name val="Calibri"/>
      <family val="2"/>
    </font>
    <font>
      <sz val="11"/>
      <color rgb="FF9C0006"/>
      <name val="Calibri"/>
      <family val="2"/>
      <scheme val="minor"/>
    </font>
    <font>
      <sz val="11"/>
      <color rgb="FF000000"/>
      <name val="Calibri"/>
      <family val="2"/>
    </font>
    <font>
      <sz val="11"/>
      <color rgb="FF000000"/>
      <name val="Calibri"/>
      <family val="2"/>
    </font>
    <font>
      <sz val="8"/>
      <color rgb="FF000000"/>
      <name val="Arial Narrow"/>
      <family val="2"/>
    </font>
    <font>
      <sz val="9"/>
      <name val="Arial Narrow"/>
      <family val="2"/>
    </font>
    <font>
      <sz val="10"/>
      <color rgb="FF000000"/>
      <name val="Arial Narrow"/>
      <family val="2"/>
    </font>
    <font>
      <sz val="10"/>
      <color rgb="FF000000"/>
      <name val="Calibri"/>
      <family val="2"/>
    </font>
    <font>
      <sz val="8"/>
      <color rgb="FF000000"/>
      <name val="Calibri"/>
      <family val="2"/>
    </font>
    <font>
      <sz val="10"/>
      <name val="Calibri"/>
      <family val="2"/>
    </font>
    <font>
      <sz val="12"/>
      <name val="Calibri"/>
      <family val="2"/>
    </font>
  </fonts>
  <fills count="26">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6D9EEB"/>
        <bgColor rgb="FF6D9EEB"/>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C6EFCE"/>
      </patternFill>
    </fill>
    <fill>
      <patternFill patternType="solid">
        <fgColor rgb="FFFFFF00"/>
        <bgColor rgb="FFC9DAF8"/>
      </patternFill>
    </fill>
    <fill>
      <patternFill patternType="solid">
        <fgColor rgb="FFFFFF00"/>
        <bgColor rgb="FFFFFFFF"/>
      </patternFill>
    </fill>
    <fill>
      <patternFill patternType="solid">
        <fgColor rgb="FFFFFF00"/>
        <bgColor indexed="64"/>
      </patternFill>
    </fill>
    <fill>
      <patternFill patternType="solid">
        <fgColor rgb="FFFFC7CE"/>
      </patternFill>
    </fill>
    <fill>
      <patternFill patternType="solid">
        <fgColor theme="9" tint="0.79998168889431442"/>
        <bgColor indexed="64"/>
      </patternFill>
    </fill>
    <fill>
      <patternFill patternType="solid">
        <fgColor rgb="FFD9EAD3"/>
        <bgColor rgb="FFE2F0D9"/>
      </patternFill>
    </fill>
    <fill>
      <patternFill patternType="solid">
        <fgColor rgb="FF92D050"/>
        <bgColor rgb="FF64BF7C"/>
      </patternFill>
    </fill>
    <fill>
      <patternFill patternType="solid">
        <fgColor rgb="FFFF7C80"/>
        <bgColor rgb="FFE06666"/>
      </patternFill>
    </fill>
    <fill>
      <patternFill patternType="solid">
        <fgColor theme="7" tint="0.39997558519241921"/>
        <bgColor rgb="FFFFD965"/>
      </patternFill>
    </fill>
    <fill>
      <patternFill patternType="solid">
        <fgColor theme="5" tint="0.79998168889431442"/>
        <bgColor indexed="64"/>
      </patternFill>
    </fill>
    <fill>
      <patternFill patternType="solid">
        <fgColor theme="7" tint="0.39997558519241921"/>
        <bgColor indexed="64"/>
      </patternFill>
    </fill>
    <fill>
      <patternFill patternType="solid">
        <fgColor rgb="FF92D050"/>
        <bgColor indexed="64"/>
      </patternFill>
    </fill>
  </fills>
  <borders count="5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8">
    <xf numFmtId="0" fontId="0" fillId="0" borderId="0"/>
    <xf numFmtId="0" fontId="13" fillId="13" borderId="0" applyNumberFormat="0" applyBorder="0" applyAlignment="0" applyProtection="0"/>
    <xf numFmtId="0" fontId="16" fillId="17" borderId="0" applyNumberFormat="0" applyBorder="0" applyAlignment="0" applyProtection="0"/>
    <xf numFmtId="9" fontId="18" fillId="0" borderId="0" applyFont="0" applyFill="0" applyBorder="0" applyAlignment="0" applyProtection="0"/>
    <xf numFmtId="0" fontId="17" fillId="0" borderId="27"/>
    <xf numFmtId="0" fontId="13" fillId="13" borderId="27" applyNumberFormat="0" applyBorder="0" applyAlignment="0" applyProtection="0"/>
    <xf numFmtId="9" fontId="17" fillId="0" borderId="27" applyFont="0" applyFill="0" applyBorder="0" applyAlignment="0" applyProtection="0"/>
    <xf numFmtId="0" fontId="16" fillId="17" borderId="27" applyNumberFormat="0" applyBorder="0" applyAlignment="0" applyProtection="0"/>
  </cellStyleXfs>
  <cellXfs count="313">
    <xf numFmtId="0" fontId="0" fillId="0" borderId="0" xfId="0" applyFont="1" applyAlignment="1"/>
    <xf numFmtId="0" fontId="3" fillId="6" borderId="9"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4" xfId="0" applyFont="1" applyBorder="1" applyAlignment="1">
      <alignment horizontal="left" vertical="center"/>
    </xf>
    <xf numFmtId="0" fontId="1" fillId="5"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7" fillId="5" borderId="13" xfId="0" applyFont="1" applyFill="1" applyBorder="1" applyAlignment="1">
      <alignment vertical="center"/>
    </xf>
    <xf numFmtId="0" fontId="4" fillId="11"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3" fillId="3"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3" borderId="26" xfId="0" applyFont="1" applyFill="1" applyBorder="1" applyAlignment="1">
      <alignment vertical="center" wrapText="1"/>
    </xf>
    <xf numFmtId="0" fontId="1" fillId="3" borderId="26" xfId="0" applyFont="1" applyFill="1" applyBorder="1" applyAlignment="1">
      <alignment vertical="center" wrapText="1"/>
    </xf>
    <xf numFmtId="0" fontId="1" fillId="3"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24" xfId="0" applyFont="1" applyFill="1" applyBorder="1" applyAlignment="1">
      <alignment vertical="center" wrapText="1"/>
    </xf>
    <xf numFmtId="0" fontId="1" fillId="0" borderId="0" xfId="0" applyFont="1" applyAlignment="1">
      <alignment horizontal="center" vertical="center"/>
    </xf>
    <xf numFmtId="0" fontId="3" fillId="3" borderId="32" xfId="0" applyFont="1" applyFill="1" applyBorder="1" applyAlignment="1">
      <alignment vertical="center" wrapText="1"/>
    </xf>
    <xf numFmtId="0" fontId="3" fillId="3"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2" fillId="0" borderId="27" xfId="0" applyFont="1" applyBorder="1"/>
    <xf numFmtId="0" fontId="6" fillId="0" borderId="27" xfId="0" applyFont="1" applyBorder="1" applyAlignment="1">
      <alignment horizontal="center" vertical="center" wrapText="1"/>
    </xf>
    <xf numFmtId="10" fontId="0" fillId="0" borderId="0" xfId="0" applyNumberFormat="1" applyFont="1" applyAlignment="1"/>
    <xf numFmtId="166" fontId="0" fillId="0" borderId="0" xfId="0" applyNumberFormat="1" applyFont="1" applyAlignment="1"/>
    <xf numFmtId="1" fontId="0" fillId="0" borderId="0" xfId="0" applyNumberFormat="1" applyFont="1" applyAlignment="1"/>
    <xf numFmtId="0" fontId="14" fillId="14" borderId="27" xfId="0" applyFont="1" applyFill="1" applyBorder="1" applyAlignment="1">
      <alignment horizontal="center" vertical="center" wrapText="1"/>
    </xf>
    <xf numFmtId="0" fontId="1" fillId="16" borderId="21"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5" xfId="0" applyFont="1" applyBorder="1"/>
    <xf numFmtId="0" fontId="2" fillId="0" borderId="6" xfId="0" applyFont="1" applyBorder="1"/>
    <xf numFmtId="0" fontId="2" fillId="0" borderId="15" xfId="0" applyFont="1" applyBorder="1"/>
    <xf numFmtId="0" fontId="2" fillId="0" borderId="14" xfId="0" applyFont="1" applyBorder="1" applyAlignment="1">
      <alignment horizontal="left" vertical="top" wrapText="1"/>
    </xf>
    <xf numFmtId="0" fontId="6" fillId="0" borderId="14" xfId="0" applyFont="1" applyBorder="1" applyAlignment="1">
      <alignment horizontal="center" vertical="center" wrapText="1"/>
    </xf>
    <xf numFmtId="0" fontId="0" fillId="0" borderId="0" xfId="0" applyFont="1" applyAlignment="1"/>
    <xf numFmtId="0" fontId="17" fillId="0" borderId="0" xfId="0" applyFont="1" applyAlignment="1"/>
    <xf numFmtId="0" fontId="13" fillId="18" borderId="14" xfId="1" applyFill="1" applyBorder="1" applyAlignment="1">
      <alignment horizontal="left" vertical="top" wrapText="1"/>
    </xf>
    <xf numFmtId="0" fontId="13" fillId="18" borderId="13" xfId="1" applyFill="1" applyBorder="1" applyAlignment="1">
      <alignment horizontal="center" vertical="center"/>
    </xf>
    <xf numFmtId="0" fontId="13" fillId="18" borderId="13" xfId="1" applyFill="1" applyBorder="1" applyAlignment="1">
      <alignment horizontal="center" vertical="center" wrapText="1"/>
    </xf>
    <xf numFmtId="0" fontId="13" fillId="18" borderId="14" xfId="1" applyFill="1" applyBorder="1" applyAlignment="1">
      <alignment horizontal="center" vertical="center" wrapText="1"/>
    </xf>
    <xf numFmtId="0" fontId="16" fillId="17" borderId="0" xfId="2" applyAlignment="1"/>
    <xf numFmtId="0" fontId="13" fillId="18" borderId="6" xfId="1" applyFill="1" applyBorder="1" applyAlignment="1">
      <alignment horizontal="center" vertical="center" wrapText="1"/>
    </xf>
    <xf numFmtId="0" fontId="0" fillId="0" borderId="0" xfId="0" applyFont="1" applyAlignment="1"/>
    <xf numFmtId="0" fontId="13" fillId="18" borderId="27" xfId="1" applyFill="1" applyBorder="1" applyAlignment="1">
      <alignment horizontal="center" vertical="center" wrapText="1"/>
    </xf>
    <xf numFmtId="0" fontId="6" fillId="16" borderId="27" xfId="0" applyFont="1" applyFill="1" applyBorder="1" applyAlignment="1">
      <alignment horizontal="center" vertical="center" wrapText="1"/>
    </xf>
    <xf numFmtId="9" fontId="6" fillId="0" borderId="27" xfId="3" applyFont="1" applyBorder="1" applyAlignment="1">
      <alignment horizontal="center" vertical="center" wrapText="1"/>
    </xf>
    <xf numFmtId="0" fontId="13" fillId="18" borderId="6" xfId="1" applyFill="1" applyBorder="1" applyAlignment="1">
      <alignment horizontal="center" vertical="center"/>
    </xf>
    <xf numFmtId="0" fontId="13" fillId="18" borderId="2" xfId="1" applyFill="1" applyBorder="1" applyAlignment="1">
      <alignment horizontal="center" vertical="center" wrapText="1"/>
    </xf>
    <xf numFmtId="0" fontId="13" fillId="18" borderId="35" xfId="1" applyFill="1" applyBorder="1" applyAlignment="1">
      <alignment horizontal="center" vertical="center" wrapText="1"/>
    </xf>
    <xf numFmtId="0" fontId="4" fillId="14" borderId="27" xfId="0" applyFont="1" applyFill="1" applyBorder="1" applyAlignment="1">
      <alignment horizontal="center" vertical="center" wrapText="1"/>
    </xf>
    <xf numFmtId="0" fontId="6" fillId="16" borderId="27" xfId="0" applyFont="1" applyFill="1" applyBorder="1" applyAlignment="1">
      <alignment horizontal="left" vertical="center" wrapText="1"/>
    </xf>
    <xf numFmtId="0" fontId="2" fillId="16" borderId="27" xfId="0" applyFont="1" applyFill="1" applyBorder="1" applyAlignment="1">
      <alignment horizontal="center" vertical="center" wrapText="1"/>
    </xf>
    <xf numFmtId="0" fontId="6" fillId="16" borderId="27" xfId="0" applyFont="1" applyFill="1" applyBorder="1" applyAlignment="1">
      <alignment horizontal="left" vertical="top" wrapText="1"/>
    </xf>
    <xf numFmtId="0" fontId="2" fillId="16" borderId="27" xfId="0" applyFont="1" applyFill="1" applyBorder="1" applyAlignment="1">
      <alignment horizontal="left"/>
    </xf>
    <xf numFmtId="9" fontId="17" fillId="0" borderId="34" xfId="0" applyNumberFormat="1" applyFont="1" applyBorder="1" applyAlignment="1">
      <alignment horizontal="center" vertical="center"/>
    </xf>
    <xf numFmtId="9" fontId="17" fillId="0" borderId="34" xfId="0" applyNumberFormat="1" applyFont="1" applyFill="1" applyBorder="1" applyAlignment="1">
      <alignment horizontal="center" vertical="center"/>
    </xf>
    <xf numFmtId="0" fontId="6" fillId="0" borderId="34" xfId="1" applyFont="1" applyFill="1" applyBorder="1" applyAlignment="1">
      <alignment horizontal="center" vertical="center"/>
    </xf>
    <xf numFmtId="0" fontId="1" fillId="0" borderId="4" xfId="0" applyFont="1" applyBorder="1" applyAlignment="1">
      <alignment horizontal="left" vertical="center" wrapText="1"/>
    </xf>
    <xf numFmtId="0" fontId="6" fillId="0" borderId="34" xfId="0" applyFont="1" applyFill="1" applyBorder="1" applyAlignment="1">
      <alignment horizontal="center" vertical="center" wrapText="1"/>
    </xf>
    <xf numFmtId="0" fontId="6" fillId="0" borderId="34" xfId="1" applyFont="1" applyFill="1" applyBorder="1" applyAlignment="1">
      <alignment horizontal="center" vertical="center" wrapText="1"/>
    </xf>
    <xf numFmtId="0" fontId="0" fillId="0" borderId="0" xfId="0" applyFont="1" applyAlignment="1"/>
    <xf numFmtId="167" fontId="17" fillId="0" borderId="34" xfId="0" applyNumberFormat="1" applyFont="1" applyBorder="1" applyAlignment="1">
      <alignment horizontal="center" vertical="center"/>
    </xf>
    <xf numFmtId="0" fontId="6" fillId="0" borderId="27" xfId="0" applyFont="1" applyFill="1" applyBorder="1"/>
    <xf numFmtId="0" fontId="6" fillId="0" borderId="27" xfId="0" applyFont="1" applyBorder="1"/>
    <xf numFmtId="10" fontId="1" fillId="0" borderId="0" xfId="0" applyNumberFormat="1" applyFont="1" applyAlignment="1"/>
    <xf numFmtId="166" fontId="1" fillId="0" borderId="0" xfId="0" applyNumberFormat="1" applyFont="1" applyAlignment="1"/>
    <xf numFmtId="9" fontId="6" fillId="0" borderId="27" xfId="3" applyFont="1" applyBorder="1"/>
    <xf numFmtId="9" fontId="6" fillId="0" borderId="27" xfId="3" applyNumberFormat="1" applyFont="1" applyBorder="1"/>
    <xf numFmtId="0" fontId="1" fillId="0" borderId="0" xfId="0" applyFont="1" applyFill="1" applyAlignment="1"/>
    <xf numFmtId="0" fontId="1" fillId="0" borderId="14" xfId="0" applyFont="1" applyBorder="1" applyAlignment="1">
      <alignment horizontal="center" vertical="center"/>
    </xf>
    <xf numFmtId="0" fontId="1" fillId="5" borderId="14" xfId="0" applyFont="1" applyFill="1" applyBorder="1" applyAlignment="1">
      <alignment horizontal="center" vertical="center"/>
    </xf>
    <xf numFmtId="0" fontId="1" fillId="0" borderId="34" xfId="0" applyFont="1" applyBorder="1" applyAlignment="1">
      <alignment horizontal="left" vertical="center"/>
    </xf>
    <xf numFmtId="0" fontId="1" fillId="5" borderId="34" xfId="0" applyFont="1" applyFill="1" applyBorder="1" applyAlignment="1">
      <alignment horizontal="center" vertical="center"/>
    </xf>
    <xf numFmtId="0" fontId="1" fillId="0" borderId="0" xfId="0" applyFont="1" applyAlignment="1">
      <alignment horizontal="left" vertical="top"/>
    </xf>
    <xf numFmtId="0" fontId="1" fillId="0" borderId="34" xfId="0" applyFont="1" applyBorder="1" applyAlignment="1">
      <alignment horizontal="center" vertical="center"/>
    </xf>
    <xf numFmtId="0" fontId="6" fillId="0" borderId="13" xfId="0" applyFont="1" applyBorder="1" applyAlignment="1">
      <alignment vertical="top" wrapText="1"/>
    </xf>
    <xf numFmtId="2" fontId="1" fillId="0" borderId="13" xfId="0" applyNumberFormat="1" applyFont="1" applyBorder="1" applyAlignment="1">
      <alignment horizontal="center" vertical="center" wrapText="1"/>
    </xf>
    <xf numFmtId="0" fontId="0" fillId="0" borderId="0" xfId="0" applyFont="1" applyAlignment="1">
      <alignment wrapText="1"/>
    </xf>
    <xf numFmtId="165" fontId="6" fillId="0" borderId="13" xfId="0" applyNumberFormat="1" applyFont="1" applyBorder="1" applyAlignment="1">
      <alignment horizontal="left" vertical="center" wrapText="1"/>
    </xf>
    <xf numFmtId="49" fontId="19" fillId="19" borderId="34" xfId="0" applyNumberFormat="1" applyFont="1" applyFill="1" applyBorder="1" applyAlignment="1">
      <alignment horizontal="center" vertical="center"/>
    </xf>
    <xf numFmtId="0" fontId="21" fillId="0" borderId="4" xfId="0" applyFont="1" applyBorder="1" applyAlignment="1">
      <alignment horizontal="left" vertical="top" wrapText="1"/>
    </xf>
    <xf numFmtId="168" fontId="19" fillId="19" borderId="34" xfId="0" applyNumberFormat="1" applyFont="1" applyFill="1" applyBorder="1" applyAlignment="1">
      <alignment horizontal="center" vertical="center"/>
    </xf>
    <xf numFmtId="168" fontId="1" fillId="5" borderId="14" xfId="0" applyNumberFormat="1" applyFont="1" applyFill="1" applyBorder="1" applyAlignment="1">
      <alignment horizontal="center" vertical="center"/>
    </xf>
    <xf numFmtId="167" fontId="1" fillId="0" borderId="13" xfId="3" applyNumberFormat="1" applyFont="1" applyBorder="1" applyAlignment="1">
      <alignment horizontal="center" vertical="center" wrapText="1"/>
    </xf>
    <xf numFmtId="9" fontId="7" fillId="0" borderId="13" xfId="3" applyFont="1" applyBorder="1" applyAlignment="1">
      <alignment vertical="center"/>
    </xf>
    <xf numFmtId="9" fontId="1" fillId="0" borderId="13" xfId="3" applyFont="1" applyBorder="1" applyAlignment="1">
      <alignment horizontal="center" vertical="center" wrapText="1"/>
    </xf>
    <xf numFmtId="0" fontId="0" fillId="0" borderId="0" xfId="0" applyFont="1" applyAlignment="1"/>
    <xf numFmtId="0" fontId="6" fillId="0" borderId="34" xfId="0"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0" xfId="0" applyFont="1" applyAlignment="1"/>
    <xf numFmtId="0" fontId="6" fillId="0" borderId="34" xfId="1" applyFont="1" applyFill="1" applyBorder="1" applyAlignment="1">
      <alignment vertical="top" wrapText="1"/>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top" wrapText="1"/>
    </xf>
    <xf numFmtId="0" fontId="6" fillId="0" borderId="37" xfId="0" applyFont="1" applyFill="1" applyBorder="1" applyAlignment="1">
      <alignment horizontal="center" vertical="center" wrapText="1"/>
    </xf>
    <xf numFmtId="0" fontId="6" fillId="0" borderId="34" xfId="0" applyFont="1" applyBorder="1" applyAlignment="1">
      <alignment horizontal="center" vertical="center" wrapText="1"/>
    </xf>
    <xf numFmtId="0" fontId="1" fillId="0" borderId="2" xfId="0" applyFont="1" applyBorder="1" applyAlignment="1">
      <alignment horizontal="left" vertical="center"/>
    </xf>
    <xf numFmtId="0" fontId="1" fillId="5" borderId="36" xfId="0" applyFont="1" applyFill="1" applyBorder="1" applyAlignment="1">
      <alignment horizontal="center" vertical="center"/>
    </xf>
    <xf numFmtId="165" fontId="7" fillId="0" borderId="36" xfId="0" applyNumberFormat="1" applyFont="1" applyBorder="1" applyAlignment="1">
      <alignment vertical="center" wrapText="1"/>
    </xf>
    <xf numFmtId="9" fontId="22" fillId="0" borderId="34" xfId="0" applyNumberFormat="1" applyFont="1" applyBorder="1" applyAlignment="1">
      <alignment horizontal="center" vertical="center"/>
    </xf>
    <xf numFmtId="1" fontId="1" fillId="5" borderId="13"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0" fontId="1" fillId="0" borderId="15" xfId="0" applyFont="1" applyBorder="1" applyAlignment="1">
      <alignment horizontal="left" vertical="center"/>
    </xf>
    <xf numFmtId="0" fontId="1" fillId="0" borderId="15" xfId="0" applyFont="1" applyBorder="1" applyAlignment="1">
      <alignment horizontal="center" vertical="center"/>
    </xf>
    <xf numFmtId="0" fontId="1" fillId="0" borderId="42" xfId="0" applyFont="1" applyBorder="1" applyAlignment="1">
      <alignment horizontal="center" vertical="center"/>
    </xf>
    <xf numFmtId="0" fontId="1" fillId="0" borderId="14" xfId="0" applyFont="1" applyBorder="1" applyAlignment="1">
      <alignment horizontal="left" vertical="center" wrapText="1"/>
    </xf>
    <xf numFmtId="0" fontId="1" fillId="0" borderId="42" xfId="0" applyFont="1" applyBorder="1" applyAlignment="1">
      <alignment horizontal="left" vertical="center" wrapText="1"/>
    </xf>
    <xf numFmtId="9" fontId="7" fillId="0" borderId="12" xfId="3" applyFont="1" applyBorder="1" applyAlignment="1">
      <alignment vertical="center"/>
    </xf>
    <xf numFmtId="0" fontId="7" fillId="5" borderId="12" xfId="0" applyFont="1" applyFill="1" applyBorder="1" applyAlignment="1">
      <alignment vertical="center"/>
    </xf>
    <xf numFmtId="165" fontId="7" fillId="0" borderId="38" xfId="0" applyNumberFormat="1" applyFont="1" applyBorder="1" applyAlignment="1">
      <alignment vertical="center" wrapText="1"/>
    </xf>
    <xf numFmtId="9" fontId="17" fillId="0" borderId="37" xfId="0" applyNumberFormat="1" applyFont="1" applyBorder="1" applyAlignment="1">
      <alignment horizontal="center" vertical="center"/>
    </xf>
    <xf numFmtId="0" fontId="0" fillId="0" borderId="0" xfId="0" applyFont="1" applyAlignment="1"/>
    <xf numFmtId="0" fontId="6" fillId="0" borderId="9" xfId="0" applyFont="1" applyBorder="1" applyAlignment="1">
      <alignment horizontal="center" vertical="center"/>
    </xf>
    <xf numFmtId="0" fontId="6" fillId="0" borderId="37" xfId="0" applyFont="1" applyBorder="1" applyAlignment="1">
      <alignment horizontal="center" vertical="center" wrapText="1"/>
    </xf>
    <xf numFmtId="0" fontId="17" fillId="0" borderId="0" xfId="0" applyFont="1" applyAlignment="1">
      <alignment wrapText="1"/>
    </xf>
    <xf numFmtId="0" fontId="0" fillId="0" borderId="0" xfId="0" applyFont="1" applyAlignment="1"/>
    <xf numFmtId="9" fontId="0" fillId="0" borderId="0" xfId="3" applyFont="1" applyAlignment="1"/>
    <xf numFmtId="0" fontId="6" fillId="0" borderId="34" xfId="0" applyFont="1" applyFill="1" applyBorder="1" applyAlignment="1">
      <alignment horizontal="left" vertical="center" wrapText="1"/>
    </xf>
    <xf numFmtId="0" fontId="3" fillId="4"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6" fillId="0" borderId="34" xfId="1" applyFont="1" applyFill="1" applyBorder="1" applyAlignment="1">
      <alignment horizontal="left" vertical="top" wrapText="1"/>
    </xf>
    <xf numFmtId="0" fontId="6" fillId="0" borderId="34" xfId="1" applyFont="1" applyFill="1" applyBorder="1" applyAlignment="1">
      <alignment horizontal="center" vertical="center" wrapText="1"/>
    </xf>
    <xf numFmtId="0" fontId="3" fillId="6" borderId="34" xfId="0" applyFont="1" applyFill="1" applyBorder="1" applyAlignment="1">
      <alignment horizontal="center" vertical="center" wrapText="1"/>
    </xf>
    <xf numFmtId="2" fontId="1" fillId="7" borderId="34" xfId="0" applyNumberFormat="1" applyFont="1" applyFill="1" applyBorder="1" applyAlignment="1">
      <alignment horizontal="center" vertical="center" wrapText="1"/>
    </xf>
    <xf numFmtId="0" fontId="6" fillId="7" borderId="34" xfId="0" applyFont="1" applyFill="1" applyBorder="1" applyAlignment="1">
      <alignment horizontal="center" vertical="center"/>
    </xf>
    <xf numFmtId="0" fontId="6" fillId="0" borderId="34" xfId="1" applyFont="1" applyFill="1" applyBorder="1" applyAlignment="1">
      <alignment horizontal="left" vertical="top" wrapText="1"/>
    </xf>
    <xf numFmtId="0" fontId="6" fillId="18" borderId="34" xfId="1" applyFont="1" applyFill="1" applyBorder="1" applyAlignment="1">
      <alignment horizontal="left" vertical="top" wrapText="1"/>
    </xf>
    <xf numFmtId="0" fontId="6" fillId="0" borderId="34" xfId="1" applyFont="1" applyFill="1" applyBorder="1" applyAlignment="1">
      <alignment horizontal="center" vertical="center" wrapText="1"/>
    </xf>
    <xf numFmtId="0" fontId="1" fillId="0" borderId="15" xfId="0" applyFont="1" applyBorder="1" applyAlignment="1">
      <alignment horizontal="center" vertical="center" wrapText="1"/>
    </xf>
    <xf numFmtId="165" fontId="7" fillId="0" borderId="34" xfId="0" applyNumberFormat="1" applyFont="1" applyBorder="1" applyAlignment="1">
      <alignment horizontal="center" vertical="center" wrapText="1"/>
    </xf>
    <xf numFmtId="2" fontId="1" fillId="20" borderId="34" xfId="0" applyNumberFormat="1" applyFont="1" applyFill="1" applyBorder="1" applyAlignment="1">
      <alignment horizontal="center" vertical="center"/>
    </xf>
    <xf numFmtId="2" fontId="1" fillId="21" borderId="34" xfId="0" applyNumberFormat="1" applyFont="1" applyFill="1" applyBorder="1" applyAlignment="1">
      <alignment horizontal="center" vertical="center"/>
    </xf>
    <xf numFmtId="2" fontId="1" fillId="22" borderId="34" xfId="0" applyNumberFormat="1" applyFont="1" applyFill="1" applyBorder="1" applyAlignment="1">
      <alignment horizontal="center" vertical="center"/>
    </xf>
    <xf numFmtId="9" fontId="7" fillId="0" borderId="34" xfId="3" applyFont="1" applyFill="1" applyBorder="1" applyAlignment="1">
      <alignment vertical="center"/>
    </xf>
    <xf numFmtId="169" fontId="2" fillId="0" borderId="34" xfId="3" applyNumberFormat="1" applyFont="1" applyFill="1" applyBorder="1" applyAlignment="1">
      <alignment vertical="center"/>
    </xf>
    <xf numFmtId="0" fontId="2" fillId="0" borderId="34" xfId="0" applyFont="1" applyFill="1" applyBorder="1" applyAlignment="1">
      <alignment vertical="center"/>
    </xf>
    <xf numFmtId="9" fontId="7" fillId="24" borderId="34" xfId="3" applyFont="1" applyFill="1" applyBorder="1" applyAlignment="1">
      <alignment vertical="center"/>
    </xf>
    <xf numFmtId="0" fontId="1" fillId="23" borderId="4" xfId="0" applyFont="1" applyFill="1" applyBorder="1" applyAlignment="1">
      <alignment horizontal="center" vertical="center" wrapText="1"/>
    </xf>
    <xf numFmtId="0" fontId="1" fillId="0" borderId="1" xfId="0" applyFont="1" applyBorder="1" applyAlignment="1">
      <alignment horizontal="center"/>
    </xf>
    <xf numFmtId="0" fontId="6" fillId="0" borderId="2"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3" fillId="0" borderId="1" xfId="0" applyFont="1" applyBorder="1" applyAlignment="1">
      <alignment horizontal="center" vertical="center"/>
    </xf>
    <xf numFmtId="0" fontId="6" fillId="0" borderId="3" xfId="0" applyFont="1" applyBorder="1"/>
    <xf numFmtId="0" fontId="6" fillId="0" borderId="10" xfId="0" applyFont="1" applyBorder="1"/>
    <xf numFmtId="0" fontId="1" fillId="0" borderId="4" xfId="0" applyFont="1" applyBorder="1" applyAlignment="1">
      <alignment horizontal="left" vertical="center"/>
    </xf>
    <xf numFmtId="0" fontId="6" fillId="0" borderId="5" xfId="0" applyFont="1" applyBorder="1"/>
    <xf numFmtId="0" fontId="6" fillId="0" borderId="6" xfId="0" applyFont="1" applyBorder="1"/>
    <xf numFmtId="0" fontId="3" fillId="4"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6" fillId="0" borderId="5" xfId="0" applyFont="1" applyFill="1" applyBorder="1"/>
    <xf numFmtId="0" fontId="6" fillId="0" borderId="6" xfId="0" applyFont="1" applyFill="1" applyBorder="1"/>
    <xf numFmtId="0" fontId="1" fillId="0" borderId="4" xfId="0" applyFont="1" applyBorder="1" applyAlignment="1">
      <alignment horizontal="center"/>
    </xf>
    <xf numFmtId="0" fontId="4" fillId="4"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7" xfId="0" applyFont="1" applyBorder="1"/>
    <xf numFmtId="0" fontId="3" fillId="4" borderId="34" xfId="0" applyFont="1" applyFill="1" applyBorder="1" applyAlignment="1">
      <alignment horizontal="center" vertical="center"/>
    </xf>
    <xf numFmtId="0" fontId="6" fillId="0" borderId="34" xfId="0" applyFont="1" applyBorder="1"/>
    <xf numFmtId="0" fontId="4" fillId="2" borderId="34"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6" fillId="0" borderId="34" xfId="1" applyFont="1" applyFill="1" applyBorder="1" applyAlignment="1">
      <alignment horizontal="left" vertical="center" wrapText="1"/>
    </xf>
    <xf numFmtId="0" fontId="6" fillId="0" borderId="34" xfId="1" applyFont="1" applyFill="1" applyBorder="1" applyAlignment="1">
      <alignment horizontal="left" vertical="top" wrapText="1"/>
    </xf>
    <xf numFmtId="0" fontId="6" fillId="18" borderId="34"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18" borderId="34" xfId="1" applyFont="1" applyFill="1" applyBorder="1" applyAlignment="1">
      <alignment horizontal="left" vertical="top" wrapText="1"/>
    </xf>
    <xf numFmtId="0" fontId="3" fillId="4" borderId="4" xfId="0" applyFont="1" applyFill="1" applyBorder="1" applyAlignment="1">
      <alignment horizontal="center" vertical="center"/>
    </xf>
    <xf numFmtId="0" fontId="1" fillId="12"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6" fillId="0" borderId="34" xfId="0" applyFont="1" applyBorder="1" applyAlignment="1">
      <alignment vertical="center" wrapText="1"/>
    </xf>
    <xf numFmtId="0" fontId="6" fillId="0" borderId="37" xfId="0" applyFont="1" applyBorder="1" applyAlignment="1">
      <alignment horizontal="center" vertical="center" wrapText="1"/>
    </xf>
    <xf numFmtId="0" fontId="6" fillId="0" borderId="37" xfId="0" applyFont="1" applyBorder="1" applyAlignment="1">
      <alignment vertical="top" wrapText="1"/>
    </xf>
    <xf numFmtId="0" fontId="6" fillId="0" borderId="34" xfId="0" applyFont="1" applyBorder="1" applyAlignment="1">
      <alignment vertical="top"/>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37" xfId="0" applyFont="1" applyBorder="1" applyAlignment="1">
      <alignment vertical="center" wrapText="1"/>
    </xf>
    <xf numFmtId="0" fontId="6" fillId="0" borderId="37" xfId="0" applyFont="1" applyBorder="1"/>
    <xf numFmtId="0" fontId="1" fillId="0" borderId="15" xfId="0" applyFont="1" applyBorder="1" applyAlignment="1">
      <alignment horizontal="left" vertical="top" wrapText="1"/>
    </xf>
    <xf numFmtId="0" fontId="6" fillId="0" borderId="15" xfId="0" applyFont="1" applyBorder="1"/>
    <xf numFmtId="0" fontId="6" fillId="0" borderId="12" xfId="0" applyFont="1" applyBorder="1"/>
    <xf numFmtId="0" fontId="1" fillId="0" borderId="14" xfId="0" applyFont="1" applyBorder="1" applyAlignment="1">
      <alignment horizontal="left" vertical="top" wrapText="1"/>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xf numFmtId="0" fontId="2" fillId="0" borderId="12" xfId="0" applyFont="1" applyBorder="1"/>
    <xf numFmtId="0" fontId="2" fillId="0" borderId="14" xfId="0" applyFont="1" applyBorder="1" applyAlignment="1">
      <alignment horizontal="left" vertical="top" wrapText="1"/>
    </xf>
    <xf numFmtId="0" fontId="6" fillId="0" borderId="4" xfId="0" applyFont="1" applyBorder="1" applyAlignment="1">
      <alignment vertical="center" wrapText="1"/>
    </xf>
    <xf numFmtId="0" fontId="2" fillId="0" borderId="5" xfId="0" applyFont="1" applyBorder="1"/>
    <xf numFmtId="0" fontId="2" fillId="0" borderId="6" xfId="0" applyFont="1" applyBorder="1"/>
    <xf numFmtId="0" fontId="6" fillId="0" borderId="9" xfId="0" applyFont="1" applyBorder="1" applyAlignment="1">
      <alignment vertical="center" wrapText="1"/>
    </xf>
    <xf numFmtId="0" fontId="2" fillId="0" borderId="10" xfId="0" applyFont="1" applyBorder="1"/>
    <xf numFmtId="0" fontId="2" fillId="0" borderId="11" xfId="0" applyFont="1" applyBorder="1"/>
    <xf numFmtId="0" fontId="6" fillId="0" borderId="14" xfId="0" applyFont="1" applyBorder="1" applyAlignment="1">
      <alignment horizontal="center" vertical="center" wrapText="1"/>
    </xf>
    <xf numFmtId="0" fontId="6" fillId="0" borderId="14" xfId="0" applyFont="1" applyBorder="1" applyAlignment="1">
      <alignment vertical="top" wrapText="1"/>
    </xf>
    <xf numFmtId="0" fontId="2" fillId="0" borderId="15" xfId="0" applyFont="1" applyBorder="1" applyAlignment="1">
      <alignment vertical="top"/>
    </xf>
    <xf numFmtId="0" fontId="2" fillId="0" borderId="12" xfId="0" applyFont="1" applyBorder="1" applyAlignment="1">
      <alignment vertical="top"/>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3" xfId="0" applyFont="1" applyBorder="1"/>
    <xf numFmtId="0" fontId="1" fillId="15" borderId="4" xfId="0" applyFont="1" applyFill="1" applyBorder="1" applyAlignment="1">
      <alignment horizontal="center" vertical="center" wrapText="1"/>
    </xf>
    <xf numFmtId="0" fontId="2" fillId="16" borderId="5" xfId="0" applyFont="1" applyFill="1" applyBorder="1"/>
    <xf numFmtId="0" fontId="2" fillId="16" borderId="6" xfId="0" applyFont="1" applyFill="1" applyBorder="1"/>
    <xf numFmtId="0" fontId="1" fillId="15"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 fillId="0" borderId="1" xfId="0" applyFont="1" applyBorder="1" applyAlignment="1">
      <alignment horizontal="left" vertical="top" wrapText="1"/>
    </xf>
    <xf numFmtId="15" fontId="1" fillId="0" borderId="4" xfId="0" applyNumberFormat="1" applyFont="1" applyBorder="1" applyAlignment="1">
      <alignment horizontal="left" vertical="center" wrapText="1"/>
    </xf>
    <xf numFmtId="15" fontId="2" fillId="0" borderId="5" xfId="0" applyNumberFormat="1" applyFont="1" applyBorder="1"/>
    <xf numFmtId="15" fontId="2" fillId="0" borderId="6" xfId="0" applyNumberFormat="1" applyFont="1" applyBorder="1"/>
    <xf numFmtId="0" fontId="1" fillId="0" borderId="4" xfId="0" applyFont="1" applyBorder="1" applyAlignment="1">
      <alignment horizontal="left" vertical="center" wrapText="1"/>
    </xf>
    <xf numFmtId="0" fontId="13" fillId="18" borderId="34" xfId="1" applyFill="1" applyBorder="1" applyAlignment="1">
      <alignment horizontal="center" vertical="top" wrapText="1"/>
    </xf>
    <xf numFmtId="0" fontId="13" fillId="18" borderId="4" xfId="1" applyFill="1" applyBorder="1" applyAlignment="1">
      <alignment horizontal="center" vertical="center" wrapText="1"/>
    </xf>
    <xf numFmtId="0" fontId="13" fillId="18" borderId="5" xfId="1" applyFill="1" applyBorder="1" applyAlignment="1">
      <alignment horizontal="center"/>
    </xf>
    <xf numFmtId="0" fontId="13" fillId="18" borderId="6" xfId="1" applyFill="1" applyBorder="1" applyAlignment="1">
      <alignment horizontal="center"/>
    </xf>
    <xf numFmtId="0" fontId="13" fillId="18" borderId="5" xfId="1" applyFill="1" applyBorder="1" applyAlignment="1">
      <alignment horizontal="center" vertical="center" wrapText="1"/>
    </xf>
    <xf numFmtId="0" fontId="13" fillId="18" borderId="6" xfId="1" applyFill="1" applyBorder="1" applyAlignment="1">
      <alignment horizontal="center" vertical="center" wrapText="1"/>
    </xf>
    <xf numFmtId="0" fontId="1" fillId="3" borderId="4" xfId="0" applyFont="1" applyFill="1" applyBorder="1" applyAlignment="1">
      <alignment horizontal="left" vertical="center"/>
    </xf>
    <xf numFmtId="0" fontId="1" fillId="5" borderId="4" xfId="0" applyFont="1" applyFill="1" applyBorder="1" applyAlignment="1">
      <alignment horizontal="left" vertical="center"/>
    </xf>
    <xf numFmtId="0" fontId="0" fillId="0" borderId="0" xfId="0" applyFont="1" applyAlignment="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3" fillId="9" borderId="10" xfId="0" applyFont="1" applyFill="1" applyBorder="1" applyAlignment="1">
      <alignment horizontal="center" vertical="center" wrapText="1"/>
    </xf>
    <xf numFmtId="14" fontId="6" fillId="5" borderId="4" xfId="0" applyNumberFormat="1" applyFont="1" applyFill="1" applyBorder="1"/>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3" fillId="9" borderId="9" xfId="0" applyFont="1" applyFill="1" applyBorder="1" applyAlignment="1">
      <alignment horizontal="center" vertical="center" wrapText="1"/>
    </xf>
    <xf numFmtId="0" fontId="2" fillId="0" borderId="34" xfId="0" applyFont="1" applyFill="1" applyBorder="1" applyAlignment="1">
      <alignment vertical="center"/>
    </xf>
    <xf numFmtId="0" fontId="2" fillId="0" borderId="34" xfId="0" applyFont="1" applyFill="1" applyBorder="1"/>
    <xf numFmtId="165" fontId="24" fillId="0" borderId="34" xfId="0" applyNumberFormat="1" applyFont="1" applyBorder="1" applyAlignment="1">
      <alignment horizontal="left" vertical="center" wrapText="1"/>
    </xf>
    <xf numFmtId="165" fontId="7" fillId="0" borderId="34" xfId="0" applyNumberFormat="1" applyFont="1" applyBorder="1" applyAlignment="1">
      <alignment horizontal="center" vertical="center" wrapText="1"/>
    </xf>
    <xf numFmtId="9" fontId="23" fillId="0" borderId="34" xfId="0" applyNumberFormat="1" applyFont="1" applyBorder="1" applyAlignment="1">
      <alignment horizontal="center" vertical="center" wrapText="1"/>
    </xf>
    <xf numFmtId="0" fontId="1" fillId="0" borderId="4" xfId="0" applyFont="1" applyBorder="1" applyAlignment="1">
      <alignment horizontal="center" vertical="center"/>
    </xf>
    <xf numFmtId="0" fontId="6" fillId="7" borderId="34" xfId="0" applyFont="1" applyFill="1" applyBorder="1" applyAlignment="1">
      <alignment horizontal="center" vertical="center"/>
    </xf>
    <xf numFmtId="0" fontId="2" fillId="0" borderId="34" xfId="0" applyFont="1" applyBorder="1"/>
    <xf numFmtId="2" fontId="3" fillId="8" borderId="34" xfId="0" applyNumberFormat="1" applyFont="1" applyFill="1" applyBorder="1" applyAlignment="1">
      <alignment horizontal="center" wrapText="1"/>
    </xf>
    <xf numFmtId="0" fontId="3" fillId="6" borderId="4" xfId="0" applyFont="1" applyFill="1" applyBorder="1" applyAlignment="1">
      <alignment horizontal="center" vertical="center"/>
    </xf>
    <xf numFmtId="0" fontId="3" fillId="6" borderId="34" xfId="0" applyFont="1" applyFill="1" applyBorder="1" applyAlignment="1">
      <alignment horizontal="center" vertical="center"/>
    </xf>
    <xf numFmtId="0" fontId="2" fillId="0" borderId="17" xfId="0" applyFont="1" applyBorder="1"/>
    <xf numFmtId="0" fontId="3" fillId="8" borderId="34" xfId="0" applyFont="1" applyFill="1" applyBorder="1" applyAlignment="1">
      <alignment horizontal="center" vertical="center" wrapText="1"/>
    </xf>
    <xf numFmtId="2" fontId="4" fillId="6" borderId="34" xfId="0" applyNumberFormat="1" applyFont="1" applyFill="1" applyBorder="1" applyAlignment="1">
      <alignment horizontal="center"/>
    </xf>
    <xf numFmtId="0" fontId="3" fillId="6" borderId="34" xfId="0" applyFont="1" applyFill="1" applyBorder="1" applyAlignment="1">
      <alignment horizontal="center" vertical="center" wrapText="1"/>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0" xfId="0" applyFont="1" applyBorder="1" applyAlignment="1">
      <alignment vertical="center"/>
    </xf>
    <xf numFmtId="0" fontId="1" fillId="0" borderId="47" xfId="0" applyFont="1" applyBorder="1" applyAlignment="1">
      <alignment vertical="center"/>
    </xf>
    <xf numFmtId="164" fontId="1" fillId="0" borderId="1" xfId="0" applyNumberFormat="1" applyFont="1" applyBorder="1" applyAlignment="1">
      <alignment horizontal="center"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 fillId="5" borderId="4" xfId="0" applyFont="1" applyFill="1" applyBorder="1" applyAlignment="1">
      <alignment vertical="center"/>
    </xf>
    <xf numFmtId="0" fontId="2" fillId="5" borderId="6"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3" fillId="6" borderId="1" xfId="0" applyFont="1" applyFill="1" applyBorder="1" applyAlignment="1">
      <alignment horizontal="center" vertical="center"/>
    </xf>
    <xf numFmtId="165" fontId="7" fillId="0" borderId="39" xfId="0" applyNumberFormat="1" applyFont="1" applyBorder="1" applyAlignment="1">
      <alignment horizontal="center" vertical="center" wrapText="1"/>
    </xf>
    <xf numFmtId="165" fontId="7" fillId="0" borderId="41" xfId="0" applyNumberFormat="1" applyFont="1" applyBorder="1" applyAlignment="1">
      <alignment horizontal="center" vertical="center" wrapText="1"/>
    </xf>
    <xf numFmtId="165" fontId="7" fillId="0" borderId="36" xfId="0" applyNumberFormat="1" applyFont="1" applyBorder="1" applyAlignment="1">
      <alignment horizontal="center" vertical="center" wrapText="1"/>
    </xf>
    <xf numFmtId="165" fontId="7" fillId="0" borderId="37" xfId="0" applyNumberFormat="1" applyFont="1" applyBorder="1" applyAlignment="1">
      <alignment horizontal="center" vertical="center" wrapText="1"/>
    </xf>
    <xf numFmtId="0" fontId="8" fillId="0" borderId="4" xfId="0" applyFont="1" applyBorder="1" applyAlignment="1">
      <alignment vertical="center"/>
    </xf>
    <xf numFmtId="0" fontId="6" fillId="5" borderId="4" xfId="0" applyFont="1" applyFill="1" applyBorder="1" applyAlignment="1">
      <alignment horizontal="left" vertical="center" wrapText="1"/>
    </xf>
    <xf numFmtId="0" fontId="15" fillId="0" borderId="5" xfId="0" applyFont="1" applyBorder="1" applyAlignment="1">
      <alignment wrapText="1"/>
    </xf>
    <xf numFmtId="0" fontId="15" fillId="0" borderId="6" xfId="0" applyFont="1" applyBorder="1" applyAlignment="1">
      <alignment wrapText="1"/>
    </xf>
    <xf numFmtId="0" fontId="1" fillId="5" borderId="4" xfId="0" applyFont="1" applyFill="1" applyBorder="1" applyAlignment="1">
      <alignment horizontal="left" vertical="center" wrapText="1"/>
    </xf>
    <xf numFmtId="0" fontId="2" fillId="0" borderId="5" xfId="0" applyFont="1" applyBorder="1" applyAlignment="1">
      <alignment wrapText="1"/>
    </xf>
    <xf numFmtId="0" fontId="2" fillId="0" borderId="6" xfId="0" applyFont="1" applyBorder="1" applyAlignment="1">
      <alignment wrapText="1"/>
    </xf>
    <xf numFmtId="165" fontId="24" fillId="0" borderId="40" xfId="0" applyNumberFormat="1" applyFont="1" applyBorder="1" applyAlignment="1">
      <alignment horizontal="left" vertical="center" wrapText="1"/>
    </xf>
    <xf numFmtId="165" fontId="24" fillId="0" borderId="5" xfId="0" applyNumberFormat="1" applyFont="1" applyBorder="1" applyAlignment="1">
      <alignment horizontal="left" vertical="center" wrapText="1"/>
    </xf>
    <xf numFmtId="165" fontId="24" fillId="0" borderId="6" xfId="0" applyNumberFormat="1" applyFont="1" applyBorder="1" applyAlignment="1">
      <alignment horizontal="left" vertical="center" wrapText="1"/>
    </xf>
    <xf numFmtId="165" fontId="24" fillId="0" borderId="43" xfId="0" applyNumberFormat="1" applyFont="1" applyBorder="1" applyAlignment="1">
      <alignment horizontal="left" vertical="center" wrapText="1"/>
    </xf>
    <xf numFmtId="165" fontId="24" fillId="0" borderId="10" xfId="0" applyNumberFormat="1" applyFont="1" applyBorder="1" applyAlignment="1">
      <alignment horizontal="left" vertical="center" wrapText="1"/>
    </xf>
    <xf numFmtId="165" fontId="24" fillId="0" borderId="11" xfId="0" applyNumberFormat="1" applyFont="1" applyBorder="1" applyAlignment="1">
      <alignment horizontal="left" vertical="center" wrapText="1"/>
    </xf>
    <xf numFmtId="9" fontId="25" fillId="25" borderId="34" xfId="3" applyFont="1" applyFill="1" applyBorder="1" applyAlignment="1">
      <alignment vertical="center"/>
    </xf>
  </cellXfs>
  <cellStyles count="8">
    <cellStyle name="Bueno" xfId="1" builtinId="26"/>
    <cellStyle name="Bueno 2" xfId="5"/>
    <cellStyle name="Incorrecto" xfId="2" builtinId="27"/>
    <cellStyle name="Incorrecto 2" xfId="7"/>
    <cellStyle name="Normal" xfId="0" builtinId="0"/>
    <cellStyle name="Normal 2" xfId="4"/>
    <cellStyle name="Porcentaje" xfId="3" builtinId="5"/>
    <cellStyle name="Porcentaje 2" xfId="6"/>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10583</xdr:colOff>
      <xdr:row>0</xdr:row>
      <xdr:rowOff>147108</xdr:rowOff>
    </xdr:from>
    <xdr:ext cx="657225" cy="647700"/>
    <xdr:pic>
      <xdr:nvPicPr>
        <xdr:cNvPr id="2" name="image1.png" title="Imagen">
          <a:extLst>
            <a:ext uri="{FF2B5EF4-FFF2-40B4-BE49-F238E27FC236}">
              <a16:creationId xmlns:a16="http://schemas.microsoft.com/office/drawing/2014/main" id="{54FF1E06-7363-412E-B3D1-071B3F7E4698}"/>
            </a:ext>
          </a:extLst>
        </xdr:cNvPr>
        <xdr:cNvPicPr preferRelativeResize="0"/>
      </xdr:nvPicPr>
      <xdr:blipFill>
        <a:blip xmlns:r="http://schemas.openxmlformats.org/officeDocument/2006/relationships" r:embed="rId1" cstate="print"/>
        <a:stretch>
          <a:fillRect/>
        </a:stretch>
      </xdr:blipFill>
      <xdr:spPr>
        <a:xfrm>
          <a:off x="857250" y="147108"/>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B48E2C3F-0EC5-47C9-A052-9E7B6004B0D0}"/>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174625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09208" y="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4"/>
  <sheetViews>
    <sheetView showGridLines="0" topLeftCell="D22" zoomScale="90" zoomScaleNormal="90" workbookViewId="0">
      <selection activeCell="I25" activeCellId="4" sqref="I20:I23 I16 I17 I18 I25:I27"/>
    </sheetView>
  </sheetViews>
  <sheetFormatPr baseColWidth="10" defaultColWidth="14.42578125" defaultRowHeight="16.5" x14ac:dyDescent="0.3"/>
  <cols>
    <col min="1" max="1" width="12.7109375" style="48" customWidth="1"/>
    <col min="2" max="2" width="22.85546875" style="101" customWidth="1"/>
    <col min="3" max="3" width="38" style="101" customWidth="1"/>
    <col min="4" max="4" width="5.140625" style="48" customWidth="1"/>
    <col min="5" max="5" width="23.7109375" style="48" customWidth="1"/>
    <col min="6" max="6" width="12.85546875" style="48" customWidth="1"/>
    <col min="7" max="7" width="15.85546875" style="48" customWidth="1"/>
    <col min="8" max="8" width="14" style="48" customWidth="1"/>
    <col min="9" max="9" width="30.5703125" style="48" customWidth="1"/>
    <col min="10" max="10" width="16.28515625" style="48" customWidth="1"/>
    <col min="11" max="11" width="11.85546875" style="48" customWidth="1"/>
    <col min="12" max="12" width="13.5703125" style="48" customWidth="1"/>
    <col min="13" max="13" width="16" style="48" customWidth="1"/>
    <col min="14" max="14" width="37.42578125" style="48" customWidth="1"/>
    <col min="15" max="15" width="14.85546875" style="48" bestFit="1" customWidth="1"/>
    <col min="16" max="16" width="13.140625" style="48" bestFit="1" customWidth="1"/>
    <col min="17" max="17" width="12.140625" style="48" bestFit="1" customWidth="1"/>
    <col min="18" max="18" width="21.140625" style="48" customWidth="1"/>
    <col min="19" max="16384" width="14.42578125" style="48"/>
  </cols>
  <sheetData>
    <row r="1" spans="1:17" x14ac:dyDescent="0.3">
      <c r="A1" s="167"/>
      <c r="B1" s="168"/>
      <c r="C1" s="173" t="s">
        <v>0</v>
      </c>
      <c r="D1" s="174"/>
      <c r="E1" s="174"/>
      <c r="F1" s="168"/>
      <c r="G1" s="176" t="s">
        <v>288</v>
      </c>
      <c r="H1" s="177"/>
      <c r="I1" s="177"/>
      <c r="J1" s="177"/>
      <c r="K1" s="178"/>
      <c r="L1" s="91"/>
      <c r="M1" s="91"/>
      <c r="N1" s="91"/>
    </row>
    <row r="2" spans="1:17" x14ac:dyDescent="0.3">
      <c r="A2" s="169"/>
      <c r="B2" s="170"/>
      <c r="C2" s="171"/>
      <c r="D2" s="175"/>
      <c r="E2" s="175"/>
      <c r="F2" s="172"/>
      <c r="G2" s="176" t="s">
        <v>289</v>
      </c>
      <c r="H2" s="177"/>
      <c r="I2" s="177"/>
      <c r="J2" s="177"/>
      <c r="K2" s="178"/>
      <c r="L2" s="91"/>
      <c r="M2" s="91"/>
      <c r="N2" s="91"/>
    </row>
    <row r="3" spans="1:17" x14ac:dyDescent="0.3">
      <c r="A3" s="169"/>
      <c r="B3" s="170"/>
      <c r="C3" s="173" t="s">
        <v>4</v>
      </c>
      <c r="D3" s="174"/>
      <c r="E3" s="174"/>
      <c r="F3" s="168"/>
      <c r="G3" s="176" t="s">
        <v>290</v>
      </c>
      <c r="H3" s="177"/>
      <c r="I3" s="177"/>
      <c r="J3" s="177"/>
      <c r="K3" s="178"/>
      <c r="L3" s="91"/>
      <c r="M3" s="91"/>
      <c r="N3" s="91"/>
    </row>
    <row r="4" spans="1:17" x14ac:dyDescent="0.3">
      <c r="A4" s="171"/>
      <c r="B4" s="172"/>
      <c r="C4" s="171"/>
      <c r="D4" s="175"/>
      <c r="E4" s="175"/>
      <c r="F4" s="172"/>
      <c r="G4" s="176" t="s">
        <v>291</v>
      </c>
      <c r="H4" s="177"/>
      <c r="I4" s="177"/>
      <c r="J4" s="177"/>
      <c r="K4" s="178"/>
      <c r="L4" s="91"/>
      <c r="M4" s="91"/>
      <c r="N4" s="91"/>
    </row>
    <row r="5" spans="1:17" x14ac:dyDescent="0.3">
      <c r="A5" s="184"/>
      <c r="B5" s="177"/>
      <c r="C5" s="177"/>
      <c r="D5" s="177"/>
      <c r="E5" s="177"/>
      <c r="F5" s="177"/>
      <c r="G5" s="177"/>
      <c r="H5" s="177"/>
      <c r="I5" s="177"/>
      <c r="J5" s="177"/>
      <c r="K5" s="178"/>
      <c r="L5" s="91"/>
      <c r="M5" s="91"/>
      <c r="N5" s="91"/>
    </row>
    <row r="6" spans="1:17" x14ac:dyDescent="0.3">
      <c r="A6" s="185" t="s">
        <v>8</v>
      </c>
      <c r="B6" s="177"/>
      <c r="C6" s="177"/>
      <c r="D6" s="177"/>
      <c r="E6" s="177"/>
      <c r="F6" s="177"/>
      <c r="G6" s="177"/>
      <c r="H6" s="177"/>
      <c r="I6" s="177"/>
      <c r="J6" s="177"/>
      <c r="K6" s="178"/>
      <c r="L6" s="91"/>
      <c r="M6" s="91"/>
      <c r="N6" s="91"/>
    </row>
    <row r="7" spans="1:17" x14ac:dyDescent="0.3">
      <c r="A7" s="179" t="s">
        <v>10</v>
      </c>
      <c r="B7" s="178"/>
      <c r="C7" s="176" t="s">
        <v>11</v>
      </c>
      <c r="D7" s="177"/>
      <c r="E7" s="177"/>
      <c r="F7" s="177"/>
      <c r="G7" s="177"/>
      <c r="H7" s="177"/>
      <c r="I7" s="177"/>
      <c r="J7" s="177"/>
      <c r="K7" s="178"/>
      <c r="L7" s="91"/>
      <c r="M7" s="91"/>
      <c r="N7" s="91"/>
    </row>
    <row r="8" spans="1:17" x14ac:dyDescent="0.3">
      <c r="A8" s="179" t="s">
        <v>7</v>
      </c>
      <c r="B8" s="178"/>
      <c r="C8" s="186" t="s">
        <v>287</v>
      </c>
      <c r="D8" s="182"/>
      <c r="E8" s="182"/>
      <c r="F8" s="182"/>
      <c r="G8" s="182"/>
      <c r="H8" s="182"/>
      <c r="I8" s="182"/>
      <c r="J8" s="182"/>
      <c r="K8" s="183"/>
      <c r="L8" s="91"/>
      <c r="M8" s="91"/>
      <c r="N8" s="91"/>
    </row>
    <row r="9" spans="1:17" x14ac:dyDescent="0.3">
      <c r="A9" s="179" t="s">
        <v>28</v>
      </c>
      <c r="B9" s="178"/>
      <c r="C9" s="180" t="s">
        <v>30</v>
      </c>
      <c r="D9" s="177"/>
      <c r="E9" s="177"/>
      <c r="F9" s="177"/>
      <c r="G9" s="177"/>
      <c r="H9" s="177"/>
      <c r="I9" s="177"/>
      <c r="J9" s="177"/>
      <c r="K9" s="178"/>
      <c r="L9" s="91"/>
      <c r="M9" s="91"/>
      <c r="N9" s="91"/>
    </row>
    <row r="10" spans="1:17" ht="33" customHeight="1" x14ac:dyDescent="0.3">
      <c r="A10" s="179" t="s">
        <v>32</v>
      </c>
      <c r="B10" s="178"/>
      <c r="C10" s="180" t="s">
        <v>34</v>
      </c>
      <c r="D10" s="177"/>
      <c r="E10" s="177"/>
      <c r="F10" s="177"/>
      <c r="G10" s="177"/>
      <c r="H10" s="177"/>
      <c r="I10" s="177"/>
      <c r="J10" s="177"/>
      <c r="K10" s="178"/>
      <c r="L10" s="91"/>
      <c r="M10" s="91"/>
      <c r="N10" s="91"/>
    </row>
    <row r="11" spans="1:17" x14ac:dyDescent="0.3">
      <c r="A11" s="187"/>
      <c r="B11" s="177"/>
      <c r="C11" s="177"/>
      <c r="D11" s="177"/>
      <c r="E11" s="177"/>
      <c r="F11" s="177"/>
      <c r="G11" s="177"/>
      <c r="H11" s="177"/>
      <c r="I11" s="177"/>
      <c r="J11" s="177"/>
      <c r="K11" s="178"/>
      <c r="L11" s="91"/>
      <c r="M11" s="91"/>
      <c r="N11" s="91"/>
    </row>
    <row r="12" spans="1:17" x14ac:dyDescent="0.3">
      <c r="A12" s="179" t="s">
        <v>39</v>
      </c>
      <c r="B12" s="178"/>
      <c r="C12" s="180" t="s">
        <v>43</v>
      </c>
      <c r="D12" s="177"/>
      <c r="E12" s="178"/>
      <c r="F12" s="179" t="s">
        <v>44</v>
      </c>
      <c r="G12" s="178"/>
      <c r="H12" s="181" t="s">
        <v>129</v>
      </c>
      <c r="I12" s="182"/>
      <c r="J12" s="182"/>
      <c r="K12" s="183"/>
      <c r="L12" s="91"/>
      <c r="M12" s="91"/>
      <c r="N12" s="91"/>
      <c r="Q12" s="92"/>
    </row>
    <row r="13" spans="1:17" x14ac:dyDescent="0.3">
      <c r="A13" s="188"/>
      <c r="B13" s="189"/>
      <c r="C13" s="189"/>
      <c r="D13" s="189"/>
      <c r="E13" s="189"/>
      <c r="F13" s="189"/>
      <c r="G13" s="189"/>
      <c r="H13" s="189"/>
      <c r="I13" s="189"/>
      <c r="J13" s="189"/>
      <c r="K13" s="168"/>
      <c r="L13" s="91"/>
      <c r="M13" s="91"/>
      <c r="N13" s="91"/>
    </row>
    <row r="14" spans="1:17" x14ac:dyDescent="0.3">
      <c r="A14" s="190" t="s">
        <v>50</v>
      </c>
      <c r="B14" s="191"/>
      <c r="C14" s="191"/>
      <c r="D14" s="191"/>
      <c r="E14" s="191"/>
      <c r="F14" s="191"/>
      <c r="G14" s="191"/>
      <c r="H14" s="191"/>
      <c r="I14" s="191"/>
      <c r="J14" s="191"/>
      <c r="K14" s="191"/>
      <c r="L14" s="91"/>
      <c r="M14" s="91"/>
      <c r="N14" s="91"/>
      <c r="Q14" s="93"/>
    </row>
    <row r="15" spans="1:17" ht="59.25" customHeight="1" x14ac:dyDescent="0.3">
      <c r="A15" s="146" t="s">
        <v>57</v>
      </c>
      <c r="B15" s="146" t="s">
        <v>47</v>
      </c>
      <c r="C15" s="146" t="s">
        <v>50</v>
      </c>
      <c r="D15" s="192" t="s">
        <v>48</v>
      </c>
      <c r="E15" s="191"/>
      <c r="F15" s="191"/>
      <c r="G15" s="191"/>
      <c r="H15" s="147" t="s">
        <v>58</v>
      </c>
      <c r="I15" s="193" t="s">
        <v>59</v>
      </c>
      <c r="J15" s="191"/>
      <c r="K15" s="148" t="s">
        <v>60</v>
      </c>
      <c r="L15" s="91"/>
      <c r="M15" s="91"/>
      <c r="N15" s="91"/>
      <c r="Q15" s="93"/>
    </row>
    <row r="16" spans="1:17" ht="36" customHeight="1" x14ac:dyDescent="0.3">
      <c r="A16" s="194" t="s">
        <v>294</v>
      </c>
      <c r="B16" s="199" t="s">
        <v>308</v>
      </c>
      <c r="C16" s="195" t="s">
        <v>337</v>
      </c>
      <c r="D16" s="84" t="s">
        <v>64</v>
      </c>
      <c r="E16" s="194" t="s">
        <v>310</v>
      </c>
      <c r="F16" s="194"/>
      <c r="G16" s="194"/>
      <c r="H16" s="87" t="s">
        <v>66</v>
      </c>
      <c r="I16" s="118" t="s">
        <v>312</v>
      </c>
      <c r="J16" s="115" t="s">
        <v>315</v>
      </c>
      <c r="K16" s="87" t="s">
        <v>69</v>
      </c>
      <c r="L16" s="91"/>
      <c r="M16" s="91"/>
      <c r="N16" s="94"/>
      <c r="Q16" s="93"/>
    </row>
    <row r="17" spans="1:17" ht="36" customHeight="1" x14ac:dyDescent="0.3">
      <c r="A17" s="194"/>
      <c r="B17" s="199"/>
      <c r="C17" s="195"/>
      <c r="D17" s="84" t="s">
        <v>80</v>
      </c>
      <c r="E17" s="194" t="s">
        <v>311</v>
      </c>
      <c r="F17" s="194"/>
      <c r="G17" s="194"/>
      <c r="H17" s="87" t="s">
        <v>66</v>
      </c>
      <c r="I17" s="118" t="s">
        <v>313</v>
      </c>
      <c r="J17" s="115" t="s">
        <v>316</v>
      </c>
      <c r="K17" s="87" t="s">
        <v>69</v>
      </c>
      <c r="L17" s="91"/>
      <c r="M17" s="91"/>
      <c r="N17" s="94"/>
      <c r="Q17" s="93"/>
    </row>
    <row r="18" spans="1:17" ht="36" customHeight="1" x14ac:dyDescent="0.3">
      <c r="A18" s="194"/>
      <c r="B18" s="199"/>
      <c r="C18" s="195"/>
      <c r="D18" s="84" t="s">
        <v>103</v>
      </c>
      <c r="E18" s="194" t="s">
        <v>309</v>
      </c>
      <c r="F18" s="194"/>
      <c r="G18" s="194"/>
      <c r="H18" s="87" t="s">
        <v>66</v>
      </c>
      <c r="I18" s="118" t="s">
        <v>314</v>
      </c>
      <c r="J18" s="115" t="s">
        <v>317</v>
      </c>
      <c r="K18" s="87" t="s">
        <v>69</v>
      </c>
      <c r="L18" s="91"/>
      <c r="M18" s="91"/>
      <c r="N18" s="94"/>
      <c r="Q18" s="93"/>
    </row>
    <row r="19" spans="1:17" ht="36" customHeight="1" x14ac:dyDescent="0.3">
      <c r="A19" s="194"/>
      <c r="B19" s="199"/>
      <c r="C19" s="195"/>
      <c r="D19" s="84" t="s">
        <v>105</v>
      </c>
      <c r="E19" s="194" t="s">
        <v>326</v>
      </c>
      <c r="F19" s="194"/>
      <c r="G19" s="194"/>
      <c r="H19" s="87" t="s">
        <v>66</v>
      </c>
      <c r="I19" s="150" t="s">
        <v>299</v>
      </c>
      <c r="J19" s="150" t="s">
        <v>299</v>
      </c>
      <c r="K19" s="150" t="s">
        <v>299</v>
      </c>
      <c r="L19" s="91"/>
      <c r="M19" s="91"/>
      <c r="N19" s="94"/>
      <c r="Q19" s="93"/>
    </row>
    <row r="20" spans="1:17" ht="99" x14ac:dyDescent="0.3">
      <c r="A20" s="194"/>
      <c r="B20" s="155" t="s">
        <v>295</v>
      </c>
      <c r="C20" s="154" t="s">
        <v>338</v>
      </c>
      <c r="D20" s="84" t="s">
        <v>64</v>
      </c>
      <c r="E20" s="194" t="s">
        <v>346</v>
      </c>
      <c r="F20" s="194"/>
      <c r="G20" s="194"/>
      <c r="H20" s="87" t="s">
        <v>66</v>
      </c>
      <c r="I20" s="149" t="str">
        <f>+E20</f>
        <v>Número de bienes faltantes identificados en inventario actual vigencia (2019)</v>
      </c>
      <c r="J20" s="156" t="s">
        <v>64</v>
      </c>
      <c r="K20" s="156" t="s">
        <v>69</v>
      </c>
      <c r="L20" s="91"/>
      <c r="M20" s="91"/>
      <c r="N20" s="91"/>
      <c r="Q20" s="93"/>
    </row>
    <row r="21" spans="1:17" ht="34.5" customHeight="1" x14ac:dyDescent="0.3">
      <c r="A21" s="194"/>
      <c r="B21" s="196" t="s">
        <v>318</v>
      </c>
      <c r="C21" s="197" t="s">
        <v>339</v>
      </c>
      <c r="D21" s="84" t="s">
        <v>64</v>
      </c>
      <c r="E21" s="194" t="s">
        <v>322</v>
      </c>
      <c r="F21" s="194"/>
      <c r="G21" s="194"/>
      <c r="H21" s="87" t="s">
        <v>66</v>
      </c>
      <c r="I21" s="118" t="s">
        <v>327</v>
      </c>
      <c r="J21" s="115" t="s">
        <v>315</v>
      </c>
      <c r="K21" s="87" t="s">
        <v>69</v>
      </c>
      <c r="L21" s="91"/>
      <c r="M21" s="91"/>
      <c r="N21" s="95"/>
      <c r="Q21" s="93"/>
    </row>
    <row r="22" spans="1:17" ht="34.5" customHeight="1" x14ac:dyDescent="0.3">
      <c r="A22" s="194"/>
      <c r="B22" s="196"/>
      <c r="C22" s="197"/>
      <c r="D22" s="84" t="s">
        <v>80</v>
      </c>
      <c r="E22" s="194" t="s">
        <v>323</v>
      </c>
      <c r="F22" s="194"/>
      <c r="G22" s="194"/>
      <c r="H22" s="87" t="s">
        <v>66</v>
      </c>
      <c r="I22" s="118" t="s">
        <v>328</v>
      </c>
      <c r="J22" s="115" t="s">
        <v>316</v>
      </c>
      <c r="K22" s="87" t="s">
        <v>69</v>
      </c>
      <c r="L22" s="91"/>
      <c r="M22" s="91"/>
      <c r="N22" s="95"/>
      <c r="Q22" s="93"/>
    </row>
    <row r="23" spans="1:17" ht="34.5" customHeight="1" x14ac:dyDescent="0.3">
      <c r="A23" s="194"/>
      <c r="B23" s="196"/>
      <c r="C23" s="197"/>
      <c r="D23" s="84" t="s">
        <v>103</v>
      </c>
      <c r="E23" s="194" t="s">
        <v>324</v>
      </c>
      <c r="F23" s="194"/>
      <c r="G23" s="194"/>
      <c r="H23" s="87" t="s">
        <v>66</v>
      </c>
      <c r="I23" s="118" t="s">
        <v>329</v>
      </c>
      <c r="J23" s="115" t="s">
        <v>317</v>
      </c>
      <c r="K23" s="87" t="s">
        <v>69</v>
      </c>
      <c r="L23" s="91"/>
      <c r="M23" s="91"/>
      <c r="N23" s="95"/>
      <c r="Q23" s="93"/>
    </row>
    <row r="24" spans="1:17" ht="34.5" customHeight="1" x14ac:dyDescent="0.3">
      <c r="A24" s="194"/>
      <c r="B24" s="196"/>
      <c r="C24" s="197"/>
      <c r="D24" s="84" t="s">
        <v>105</v>
      </c>
      <c r="E24" s="194" t="s">
        <v>325</v>
      </c>
      <c r="F24" s="194"/>
      <c r="G24" s="194"/>
      <c r="H24" s="87" t="s">
        <v>66</v>
      </c>
      <c r="I24" s="150" t="s">
        <v>299</v>
      </c>
      <c r="J24" s="150" t="s">
        <v>299</v>
      </c>
      <c r="K24" s="150" t="s">
        <v>299</v>
      </c>
      <c r="L24" s="91"/>
      <c r="M24" s="91"/>
      <c r="N24" s="95"/>
      <c r="Q24" s="93"/>
    </row>
    <row r="25" spans="1:17" s="96" customFormat="1" ht="42.75" customHeight="1" x14ac:dyDescent="0.3">
      <c r="A25" s="194"/>
      <c r="B25" s="196" t="s">
        <v>340</v>
      </c>
      <c r="C25" s="197" t="s">
        <v>341</v>
      </c>
      <c r="D25" s="84" t="s">
        <v>64</v>
      </c>
      <c r="E25" s="198" t="s">
        <v>334</v>
      </c>
      <c r="F25" s="198"/>
      <c r="G25" s="198"/>
      <c r="H25" s="87" t="s">
        <v>66</v>
      </c>
      <c r="I25" s="145" t="str">
        <f>+E25</f>
        <v>Cantidad de libros que llevan entre uno (1) y seis ( 6 ) meses en stock</v>
      </c>
      <c r="J25" s="115" t="s">
        <v>64</v>
      </c>
      <c r="K25" s="87" t="s">
        <v>66</v>
      </c>
      <c r="L25" s="90"/>
      <c r="M25" s="90"/>
      <c r="N25" s="90"/>
      <c r="O25" s="48"/>
      <c r="P25" s="48"/>
      <c r="Q25" s="93"/>
    </row>
    <row r="26" spans="1:17" s="96" customFormat="1" ht="42.75" customHeight="1" x14ac:dyDescent="0.3">
      <c r="A26" s="194"/>
      <c r="B26" s="196"/>
      <c r="C26" s="197"/>
      <c r="D26" s="84" t="s">
        <v>80</v>
      </c>
      <c r="E26" s="198" t="s">
        <v>335</v>
      </c>
      <c r="F26" s="198"/>
      <c r="G26" s="198"/>
      <c r="H26" s="87" t="s">
        <v>66</v>
      </c>
      <c r="I26" s="145" t="str">
        <f t="shared" ref="I26:I27" si="0">+E26</f>
        <v>Cantidad de libros que llevan entre siete (7) y doce (12) meses en stock</v>
      </c>
      <c r="J26" s="115" t="s">
        <v>80</v>
      </c>
      <c r="K26" s="87" t="s">
        <v>66</v>
      </c>
      <c r="L26" s="90"/>
      <c r="M26" s="90"/>
      <c r="N26" s="90"/>
      <c r="O26" s="48"/>
      <c r="P26" s="48"/>
      <c r="Q26" s="93"/>
    </row>
    <row r="27" spans="1:17" s="96" customFormat="1" ht="54" customHeight="1" x14ac:dyDescent="0.3">
      <c r="A27" s="194"/>
      <c r="B27" s="196"/>
      <c r="C27" s="197"/>
      <c r="D27" s="84" t="s">
        <v>103</v>
      </c>
      <c r="E27" s="198" t="s">
        <v>336</v>
      </c>
      <c r="F27" s="198"/>
      <c r="G27" s="198"/>
      <c r="H27" s="87" t="s">
        <v>66</v>
      </c>
      <c r="I27" s="145" t="str">
        <f t="shared" si="0"/>
        <v>Cantidad de libros que llevan más de doce (12) meses en stock</v>
      </c>
      <c r="J27" s="115" t="s">
        <v>103</v>
      </c>
      <c r="K27" s="87" t="s">
        <v>66</v>
      </c>
      <c r="L27" s="90"/>
      <c r="M27" s="90"/>
      <c r="N27" s="90"/>
      <c r="O27" s="48"/>
      <c r="P27" s="48"/>
      <c r="Q27" s="93"/>
    </row>
    <row r="28" spans="1:17" hidden="1" x14ac:dyDescent="0.3">
      <c r="A28" s="212" t="s">
        <v>108</v>
      </c>
      <c r="B28" s="212" t="s">
        <v>109</v>
      </c>
      <c r="C28" s="207" t="s">
        <v>285</v>
      </c>
      <c r="D28" s="140" t="s">
        <v>64</v>
      </c>
      <c r="E28" s="210" t="s">
        <v>110</v>
      </c>
      <c r="F28" s="211"/>
      <c r="G28" s="211"/>
      <c r="H28" s="141" t="s">
        <v>66</v>
      </c>
      <c r="I28" s="205" t="s">
        <v>111</v>
      </c>
      <c r="J28" s="204" t="s">
        <v>112</v>
      </c>
      <c r="K28" s="204" t="s">
        <v>69</v>
      </c>
      <c r="Q28" s="93"/>
    </row>
    <row r="29" spans="1:17" hidden="1" x14ac:dyDescent="0.3">
      <c r="A29" s="213"/>
      <c r="B29" s="208"/>
      <c r="C29" s="208"/>
      <c r="D29" s="119" t="s">
        <v>80</v>
      </c>
      <c r="E29" s="203" t="s">
        <v>113</v>
      </c>
      <c r="F29" s="191"/>
      <c r="G29" s="191"/>
      <c r="H29" s="123" t="s">
        <v>66</v>
      </c>
      <c r="I29" s="206"/>
      <c r="J29" s="191"/>
      <c r="K29" s="191"/>
      <c r="Q29" s="93"/>
    </row>
    <row r="30" spans="1:17" hidden="1" x14ac:dyDescent="0.3">
      <c r="A30" s="213"/>
      <c r="B30" s="208"/>
      <c r="C30" s="208"/>
      <c r="D30" s="119" t="s">
        <v>105</v>
      </c>
      <c r="E30" s="203" t="s">
        <v>114</v>
      </c>
      <c r="F30" s="191"/>
      <c r="G30" s="191"/>
      <c r="H30" s="123" t="s">
        <v>66</v>
      </c>
      <c r="I30" s="206"/>
      <c r="J30" s="191"/>
      <c r="K30" s="191"/>
    </row>
    <row r="31" spans="1:17" ht="39" hidden="1" customHeight="1" x14ac:dyDescent="0.3">
      <c r="A31" s="213"/>
      <c r="B31" s="208"/>
      <c r="C31" s="208"/>
      <c r="D31" s="119" t="s">
        <v>107</v>
      </c>
      <c r="E31" s="203" t="s">
        <v>286</v>
      </c>
      <c r="F31" s="191"/>
      <c r="G31" s="191"/>
      <c r="H31" s="123" t="s">
        <v>66</v>
      </c>
      <c r="I31" s="206"/>
      <c r="J31" s="191"/>
      <c r="K31" s="191"/>
    </row>
    <row r="32" spans="1:17" hidden="1" x14ac:dyDescent="0.3">
      <c r="A32" s="214"/>
      <c r="B32" s="209"/>
      <c r="C32" s="209"/>
      <c r="D32" s="119" t="s">
        <v>116</v>
      </c>
      <c r="E32" s="203" t="s">
        <v>117</v>
      </c>
      <c r="F32" s="191"/>
      <c r="G32" s="191"/>
      <c r="H32" s="123" t="s">
        <v>66</v>
      </c>
      <c r="I32" s="206"/>
      <c r="J32" s="191"/>
      <c r="K32" s="191"/>
    </row>
    <row r="33" spans="1:14" ht="57" hidden="1" customHeight="1" x14ac:dyDescent="0.3">
      <c r="A33" s="215" t="s">
        <v>82</v>
      </c>
      <c r="B33" s="215" t="s">
        <v>83</v>
      </c>
      <c r="C33" s="220" t="s">
        <v>242</v>
      </c>
      <c r="D33" s="11" t="s">
        <v>64</v>
      </c>
      <c r="E33" s="224" t="s">
        <v>300</v>
      </c>
      <c r="F33" s="225"/>
      <c r="G33" s="226"/>
      <c r="H33" s="120" t="s">
        <v>85</v>
      </c>
      <c r="I33" s="121" t="s">
        <v>86</v>
      </c>
      <c r="J33" s="122" t="s">
        <v>306</v>
      </c>
      <c r="K33" s="120" t="s">
        <v>69</v>
      </c>
    </row>
    <row r="34" spans="1:14" ht="57" hidden="1" customHeight="1" x14ac:dyDescent="0.3">
      <c r="A34" s="218"/>
      <c r="B34" s="217"/>
      <c r="C34" s="217"/>
      <c r="D34" s="11" t="s">
        <v>80</v>
      </c>
      <c r="E34" s="221" t="s">
        <v>303</v>
      </c>
      <c r="F34" s="222"/>
      <c r="G34" s="223"/>
      <c r="H34" s="12" t="s">
        <v>89</v>
      </c>
      <c r="I34" s="103" t="s">
        <v>90</v>
      </c>
      <c r="J34" s="86" t="s">
        <v>307</v>
      </c>
      <c r="K34" s="12" t="s">
        <v>69</v>
      </c>
    </row>
    <row r="35" spans="1:14" ht="57" hidden="1" customHeight="1" x14ac:dyDescent="0.3">
      <c r="A35" s="218"/>
      <c r="B35" s="215" t="s">
        <v>91</v>
      </c>
      <c r="C35" s="220" t="s">
        <v>241</v>
      </c>
      <c r="D35" s="11" t="s">
        <v>64</v>
      </c>
      <c r="E35" s="221" t="s">
        <v>304</v>
      </c>
      <c r="F35" s="222"/>
      <c r="G35" s="223"/>
      <c r="H35" s="12" t="s">
        <v>93</v>
      </c>
      <c r="I35" s="103" t="s">
        <v>94</v>
      </c>
      <c r="J35" s="86" t="s">
        <v>301</v>
      </c>
      <c r="K35" s="12" t="s">
        <v>69</v>
      </c>
    </row>
    <row r="36" spans="1:14" ht="57" hidden="1" customHeight="1" x14ac:dyDescent="0.3">
      <c r="A36" s="218"/>
      <c r="B36" s="217"/>
      <c r="C36" s="217"/>
      <c r="D36" s="11" t="s">
        <v>80</v>
      </c>
      <c r="E36" s="221" t="s">
        <v>305</v>
      </c>
      <c r="F36" s="222"/>
      <c r="G36" s="223"/>
      <c r="H36" s="12" t="s">
        <v>89</v>
      </c>
      <c r="I36" s="103" t="s">
        <v>96</v>
      </c>
      <c r="J36" s="86" t="s">
        <v>302</v>
      </c>
      <c r="K36" s="12" t="s">
        <v>69</v>
      </c>
    </row>
    <row r="37" spans="1:14" hidden="1" x14ac:dyDescent="0.3">
      <c r="A37" s="218"/>
      <c r="B37" s="215" t="s">
        <v>97</v>
      </c>
      <c r="C37" s="220" t="s">
        <v>243</v>
      </c>
      <c r="D37" s="11" t="s">
        <v>64</v>
      </c>
      <c r="E37" s="221" t="s">
        <v>98</v>
      </c>
      <c r="F37" s="222"/>
      <c r="G37" s="223"/>
      <c r="H37" s="12" t="s">
        <v>99</v>
      </c>
      <c r="I37" s="228" t="s">
        <v>100</v>
      </c>
      <c r="J37" s="227" t="s">
        <v>101</v>
      </c>
      <c r="K37" s="227" t="s">
        <v>69</v>
      </c>
    </row>
    <row r="38" spans="1:14" hidden="1" x14ac:dyDescent="0.3">
      <c r="A38" s="218"/>
      <c r="B38" s="216"/>
      <c r="C38" s="216"/>
      <c r="D38" s="11" t="s">
        <v>80</v>
      </c>
      <c r="E38" s="221" t="s">
        <v>102</v>
      </c>
      <c r="F38" s="222"/>
      <c r="G38" s="223"/>
      <c r="H38" s="12" t="s">
        <v>99</v>
      </c>
      <c r="I38" s="229"/>
      <c r="J38" s="218"/>
      <c r="K38" s="218"/>
    </row>
    <row r="39" spans="1:14" hidden="1" x14ac:dyDescent="0.3">
      <c r="A39" s="218"/>
      <c r="B39" s="216"/>
      <c r="C39" s="216"/>
      <c r="D39" s="11" t="s">
        <v>103</v>
      </c>
      <c r="E39" s="221" t="s">
        <v>104</v>
      </c>
      <c r="F39" s="222"/>
      <c r="G39" s="223"/>
      <c r="H39" s="12" t="s">
        <v>99</v>
      </c>
      <c r="I39" s="229"/>
      <c r="J39" s="218"/>
      <c r="K39" s="218"/>
    </row>
    <row r="40" spans="1:14" hidden="1" x14ac:dyDescent="0.3">
      <c r="A40" s="218"/>
      <c r="B40" s="216"/>
      <c r="C40" s="216"/>
      <c r="D40" s="11" t="s">
        <v>105</v>
      </c>
      <c r="E40" s="221" t="s">
        <v>106</v>
      </c>
      <c r="F40" s="222"/>
      <c r="G40" s="223"/>
      <c r="H40" s="12" t="s">
        <v>99</v>
      </c>
      <c r="I40" s="229"/>
      <c r="J40" s="218"/>
      <c r="K40" s="218"/>
    </row>
    <row r="41" spans="1:14" hidden="1" x14ac:dyDescent="0.3">
      <c r="A41" s="219"/>
      <c r="B41" s="217"/>
      <c r="C41" s="217"/>
      <c r="D41" s="11" t="s">
        <v>107</v>
      </c>
      <c r="E41" s="221" t="s">
        <v>244</v>
      </c>
      <c r="F41" s="222"/>
      <c r="G41" s="223"/>
      <c r="H41" s="12" t="s">
        <v>99</v>
      </c>
      <c r="I41" s="230"/>
      <c r="J41" s="219"/>
      <c r="K41" s="219"/>
    </row>
    <row r="42" spans="1:14" x14ac:dyDescent="0.3">
      <c r="A42" s="202"/>
      <c r="B42" s="175"/>
      <c r="C42" s="175"/>
      <c r="D42" s="175"/>
      <c r="E42" s="175"/>
      <c r="F42" s="175"/>
      <c r="G42" s="175"/>
      <c r="H42" s="175"/>
      <c r="I42" s="175"/>
      <c r="J42" s="175"/>
      <c r="K42" s="172"/>
      <c r="L42" s="91"/>
      <c r="M42" s="91"/>
      <c r="N42" s="91"/>
    </row>
    <row r="43" spans="1:14" x14ac:dyDescent="0.3">
      <c r="A43" s="200" t="s">
        <v>118</v>
      </c>
      <c r="B43" s="177"/>
      <c r="C43" s="177"/>
      <c r="D43" s="177"/>
      <c r="E43" s="177"/>
      <c r="F43" s="177"/>
      <c r="G43" s="177"/>
      <c r="H43" s="177"/>
      <c r="I43" s="177"/>
      <c r="J43" s="177"/>
      <c r="K43" s="178"/>
      <c r="L43" s="91"/>
      <c r="M43" s="91"/>
      <c r="N43" s="91"/>
    </row>
    <row r="44" spans="1:14" x14ac:dyDescent="0.3">
      <c r="A44" s="201"/>
      <c r="B44" s="177"/>
      <c r="C44" s="177"/>
      <c r="D44" s="177"/>
      <c r="E44" s="177"/>
      <c r="F44" s="177"/>
      <c r="G44" s="177"/>
      <c r="H44" s="177"/>
      <c r="I44" s="177"/>
      <c r="J44" s="177"/>
      <c r="K44" s="178"/>
      <c r="L44" s="91"/>
      <c r="M44" s="91"/>
      <c r="N44" s="91"/>
    </row>
  </sheetData>
  <mergeCells count="78">
    <mergeCell ref="E26:G26"/>
    <mergeCell ref="E24:G24"/>
    <mergeCell ref="E22:G22"/>
    <mergeCell ref="E23:G23"/>
    <mergeCell ref="E17:G17"/>
    <mergeCell ref="E18:G18"/>
    <mergeCell ref="E20:G20"/>
    <mergeCell ref="K37:K41"/>
    <mergeCell ref="C35:C36"/>
    <mergeCell ref="J37:J41"/>
    <mergeCell ref="I37:I41"/>
    <mergeCell ref="E40:G40"/>
    <mergeCell ref="E41:G41"/>
    <mergeCell ref="C37:C41"/>
    <mergeCell ref="E39:G39"/>
    <mergeCell ref="E38:G38"/>
    <mergeCell ref="E37:G37"/>
    <mergeCell ref="A33:A41"/>
    <mergeCell ref="B33:B34"/>
    <mergeCell ref="C33:C34"/>
    <mergeCell ref="E34:G34"/>
    <mergeCell ref="E33:G33"/>
    <mergeCell ref="E36:G36"/>
    <mergeCell ref="E35:G35"/>
    <mergeCell ref="A43:K43"/>
    <mergeCell ref="A44:K44"/>
    <mergeCell ref="A42:K42"/>
    <mergeCell ref="E31:G31"/>
    <mergeCell ref="K28:K32"/>
    <mergeCell ref="I28:I32"/>
    <mergeCell ref="J28:J32"/>
    <mergeCell ref="E29:G29"/>
    <mergeCell ref="E30:G30"/>
    <mergeCell ref="E32:G32"/>
    <mergeCell ref="C28:C32"/>
    <mergeCell ref="E28:G28"/>
    <mergeCell ref="A28:A32"/>
    <mergeCell ref="B28:B32"/>
    <mergeCell ref="B37:B41"/>
    <mergeCell ref="B35:B36"/>
    <mergeCell ref="A13:K13"/>
    <mergeCell ref="A14:K14"/>
    <mergeCell ref="D15:G15"/>
    <mergeCell ref="I15:J15"/>
    <mergeCell ref="E16:G16"/>
    <mergeCell ref="A16:A27"/>
    <mergeCell ref="C16:C19"/>
    <mergeCell ref="E19:G19"/>
    <mergeCell ref="B25:B27"/>
    <mergeCell ref="C25:C27"/>
    <mergeCell ref="E25:G25"/>
    <mergeCell ref="E21:G21"/>
    <mergeCell ref="B16:B19"/>
    <mergeCell ref="E27:G27"/>
    <mergeCell ref="B21:B24"/>
    <mergeCell ref="C21:C24"/>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14:formula1>
            <xm:f>Listas!$D$9:$D$15</xm:f>
          </x14:formula1>
          <xm:sqref>C10</xm:sqref>
        </x14:dataValidation>
        <x14:dataValidation type="list" allowBlank="1">
          <x14:formula1>
            <xm:f>Listas!$E$9:$E$25</xm:f>
          </x14:formula1>
          <xm:sqref>C9</xm:sqref>
        </x14:dataValidation>
        <x14:dataValidation type="list" allowBlank="1">
          <x14:formula1>
            <xm:f>Listas!$F$9:$F$17</xm:f>
          </x14:formula1>
          <xm:sqref>C12</xm:sqref>
        </x14:dataValidation>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6"/>
  <sheetViews>
    <sheetView showGridLines="0" topLeftCell="A18" zoomScaleNormal="100" workbookViewId="0">
      <selection activeCell="C18" sqref="C18"/>
    </sheetView>
  </sheetViews>
  <sheetFormatPr baseColWidth="10" defaultColWidth="14.42578125" defaultRowHeight="15" x14ac:dyDescent="0.25"/>
  <cols>
    <col min="1" max="1" width="12.7109375" style="62" customWidth="1"/>
    <col min="2" max="2" width="14.5703125" style="62" customWidth="1"/>
    <col min="3" max="3" width="36" style="62" customWidth="1"/>
    <col min="4" max="4" width="5.140625" style="62" customWidth="1"/>
    <col min="5" max="5" width="22.85546875" style="62" customWidth="1"/>
    <col min="6" max="8" width="11.28515625" style="62" customWidth="1"/>
    <col min="9" max="9" width="19.5703125" style="62" customWidth="1"/>
    <col min="10" max="10" width="11.28515625" style="62" customWidth="1"/>
    <col min="11" max="11" width="11.85546875" style="62" customWidth="1"/>
    <col min="12" max="12" width="13.5703125" style="70" customWidth="1"/>
    <col min="13" max="13" width="16" style="62" customWidth="1"/>
    <col min="14" max="14" width="37.42578125" style="62" customWidth="1"/>
    <col min="15" max="15" width="47.42578125" style="62" customWidth="1"/>
    <col min="16" max="16" width="21.85546875" style="62" customWidth="1"/>
    <col min="17" max="17" width="23.5703125" style="62" customWidth="1"/>
    <col min="18" max="18" width="21.140625" style="62" customWidth="1"/>
    <col min="19" max="16384" width="14.42578125" style="62"/>
  </cols>
  <sheetData>
    <row r="1" spans="1:17" ht="16.5" x14ac:dyDescent="0.25">
      <c r="A1" s="167"/>
      <c r="B1" s="231"/>
      <c r="C1" s="173" t="s">
        <v>0</v>
      </c>
      <c r="D1" s="235"/>
      <c r="E1" s="235"/>
      <c r="F1" s="231"/>
      <c r="G1" s="176" t="s">
        <v>2</v>
      </c>
      <c r="H1" s="222"/>
      <c r="I1" s="222"/>
      <c r="J1" s="222"/>
      <c r="K1" s="223"/>
      <c r="L1" s="49"/>
      <c r="M1" s="49"/>
      <c r="N1" s="49"/>
    </row>
    <row r="2" spans="1:17" ht="16.5" x14ac:dyDescent="0.25">
      <c r="A2" s="232"/>
      <c r="B2" s="233"/>
      <c r="C2" s="234"/>
      <c r="D2" s="225"/>
      <c r="E2" s="225"/>
      <c r="F2" s="226"/>
      <c r="G2" s="176" t="s">
        <v>3</v>
      </c>
      <c r="H2" s="222"/>
      <c r="I2" s="222"/>
      <c r="J2" s="222"/>
      <c r="K2" s="223"/>
      <c r="L2" s="49"/>
      <c r="M2" s="49"/>
      <c r="N2" s="49"/>
    </row>
    <row r="3" spans="1:17" ht="16.5" x14ac:dyDescent="0.25">
      <c r="A3" s="232"/>
      <c r="B3" s="233"/>
      <c r="C3" s="173" t="s">
        <v>4</v>
      </c>
      <c r="D3" s="235"/>
      <c r="E3" s="235"/>
      <c r="F3" s="231"/>
      <c r="G3" s="176" t="s">
        <v>5</v>
      </c>
      <c r="H3" s="222"/>
      <c r="I3" s="222"/>
      <c r="J3" s="222"/>
      <c r="K3" s="223"/>
      <c r="L3" s="49"/>
      <c r="M3" s="49"/>
      <c r="N3" s="49"/>
    </row>
    <row r="4" spans="1:17" ht="16.5" x14ac:dyDescent="0.25">
      <c r="A4" s="234"/>
      <c r="B4" s="226"/>
      <c r="C4" s="234"/>
      <c r="D4" s="225"/>
      <c r="E4" s="225"/>
      <c r="F4" s="226"/>
      <c r="G4" s="176" t="s">
        <v>6</v>
      </c>
      <c r="H4" s="222"/>
      <c r="I4" s="222"/>
      <c r="J4" s="222"/>
      <c r="K4" s="223"/>
      <c r="L4" s="49"/>
      <c r="M4" s="49"/>
      <c r="N4" s="49"/>
    </row>
    <row r="5" spans="1:17" ht="16.5" x14ac:dyDescent="0.3">
      <c r="A5" s="184"/>
      <c r="B5" s="222"/>
      <c r="C5" s="222"/>
      <c r="D5" s="222"/>
      <c r="E5" s="222"/>
      <c r="F5" s="222"/>
      <c r="G5" s="222"/>
      <c r="H5" s="222"/>
      <c r="I5" s="222"/>
      <c r="J5" s="222"/>
      <c r="K5" s="223"/>
      <c r="L5" s="49"/>
      <c r="M5" s="49"/>
      <c r="N5" s="49"/>
    </row>
    <row r="6" spans="1:17" x14ac:dyDescent="0.25">
      <c r="A6" s="185" t="s">
        <v>8</v>
      </c>
      <c r="B6" s="222"/>
      <c r="C6" s="222"/>
      <c r="D6" s="222"/>
      <c r="E6" s="222"/>
      <c r="F6" s="222"/>
      <c r="G6" s="222"/>
      <c r="H6" s="222"/>
      <c r="I6" s="222"/>
      <c r="J6" s="222"/>
      <c r="K6" s="223"/>
      <c r="L6" s="49"/>
      <c r="M6" s="49"/>
      <c r="N6" s="49"/>
      <c r="O6" s="62" t="s">
        <v>249</v>
      </c>
    </row>
    <row r="7" spans="1:17" ht="16.5" x14ac:dyDescent="0.25">
      <c r="A7" s="179" t="s">
        <v>10</v>
      </c>
      <c r="B7" s="223"/>
      <c r="C7" s="176" t="s">
        <v>11</v>
      </c>
      <c r="D7" s="222"/>
      <c r="E7" s="222"/>
      <c r="F7" s="222"/>
      <c r="G7" s="222"/>
      <c r="H7" s="222"/>
      <c r="I7" s="222"/>
      <c r="J7" s="222"/>
      <c r="K7" s="223"/>
      <c r="L7" s="49"/>
      <c r="M7" s="49"/>
      <c r="N7" s="49"/>
      <c r="O7" s="62" t="s">
        <v>250</v>
      </c>
    </row>
    <row r="8" spans="1:17" x14ac:dyDescent="0.25">
      <c r="A8" s="179" t="s">
        <v>7</v>
      </c>
      <c r="B8" s="223"/>
      <c r="C8" s="239" t="s">
        <v>263</v>
      </c>
      <c r="D8" s="237"/>
      <c r="E8" s="237"/>
      <c r="F8" s="237"/>
      <c r="G8" s="237"/>
      <c r="H8" s="237"/>
      <c r="I8" s="237"/>
      <c r="J8" s="237"/>
      <c r="K8" s="238"/>
      <c r="L8" s="49"/>
      <c r="M8" s="49"/>
      <c r="N8" s="49"/>
      <c r="O8" s="62" t="s">
        <v>251</v>
      </c>
    </row>
    <row r="9" spans="1:17" x14ac:dyDescent="0.25">
      <c r="A9" s="179" t="s">
        <v>28</v>
      </c>
      <c r="B9" s="223"/>
      <c r="C9" s="180" t="s">
        <v>30</v>
      </c>
      <c r="D9" s="222"/>
      <c r="E9" s="222"/>
      <c r="F9" s="222"/>
      <c r="G9" s="222"/>
      <c r="H9" s="222"/>
      <c r="I9" s="222"/>
      <c r="J9" s="222"/>
      <c r="K9" s="223"/>
      <c r="L9" s="49"/>
      <c r="M9" s="49"/>
      <c r="N9" s="49"/>
      <c r="O9" s="63" t="s">
        <v>258</v>
      </c>
    </row>
    <row r="10" spans="1:17" ht="33" customHeight="1" x14ac:dyDescent="0.25">
      <c r="A10" s="179" t="s">
        <v>32</v>
      </c>
      <c r="B10" s="223"/>
      <c r="C10" s="180" t="s">
        <v>34</v>
      </c>
      <c r="D10" s="222"/>
      <c r="E10" s="222"/>
      <c r="F10" s="222"/>
      <c r="G10" s="222"/>
      <c r="H10" s="222"/>
      <c r="I10" s="222"/>
      <c r="J10" s="222"/>
      <c r="K10" s="223"/>
      <c r="L10" s="49"/>
      <c r="M10" s="49"/>
      <c r="N10" s="49"/>
    </row>
    <row r="11" spans="1:17" ht="16.5" x14ac:dyDescent="0.25">
      <c r="A11" s="187"/>
      <c r="B11" s="222"/>
      <c r="C11" s="222"/>
      <c r="D11" s="222"/>
      <c r="E11" s="222"/>
      <c r="F11" s="222"/>
      <c r="G11" s="222"/>
      <c r="H11" s="222"/>
      <c r="I11" s="222"/>
      <c r="J11" s="222"/>
      <c r="K11" s="223"/>
      <c r="L11" s="49"/>
      <c r="M11" s="49"/>
    </row>
    <row r="12" spans="1:17" x14ac:dyDescent="0.25">
      <c r="A12" s="179" t="s">
        <v>39</v>
      </c>
      <c r="B12" s="223"/>
      <c r="C12" s="180" t="s">
        <v>43</v>
      </c>
      <c r="D12" s="222"/>
      <c r="E12" s="223"/>
      <c r="F12" s="179" t="s">
        <v>44</v>
      </c>
      <c r="G12" s="223"/>
      <c r="H12" s="236" t="s">
        <v>247</v>
      </c>
      <c r="I12" s="237"/>
      <c r="J12" s="237"/>
      <c r="K12" s="238"/>
      <c r="L12" s="49"/>
      <c r="M12" s="49"/>
      <c r="N12" s="49"/>
      <c r="O12" s="49"/>
      <c r="Q12" s="51"/>
    </row>
    <row r="13" spans="1:17" ht="16.5" x14ac:dyDescent="0.25">
      <c r="A13" s="202"/>
      <c r="B13" s="222"/>
      <c r="C13" s="222"/>
      <c r="D13" s="222"/>
      <c r="E13" s="222"/>
      <c r="F13" s="222"/>
      <c r="G13" s="222"/>
      <c r="H13" s="222"/>
      <c r="I13" s="222"/>
      <c r="J13" s="222"/>
      <c r="K13" s="223"/>
      <c r="L13" s="49"/>
      <c r="M13" s="49"/>
      <c r="O13" s="53"/>
    </row>
    <row r="14" spans="1:17" ht="16.5" x14ac:dyDescent="0.25">
      <c r="A14" s="200" t="s">
        <v>50</v>
      </c>
      <c r="B14" s="222"/>
      <c r="C14" s="222"/>
      <c r="D14" s="222"/>
      <c r="E14" s="222"/>
      <c r="F14" s="222"/>
      <c r="G14" s="222"/>
      <c r="H14" s="222"/>
      <c r="I14" s="222"/>
      <c r="J14" s="222"/>
      <c r="K14" s="223"/>
      <c r="L14" s="49"/>
      <c r="N14" s="49"/>
      <c r="O14" s="53"/>
      <c r="Q14" s="52"/>
    </row>
    <row r="15" spans="1:17" ht="66" x14ac:dyDescent="0.25">
      <c r="A15" s="56" t="s">
        <v>57</v>
      </c>
      <c r="B15" s="56" t="s">
        <v>47</v>
      </c>
      <c r="C15" s="56" t="s">
        <v>50</v>
      </c>
      <c r="D15" s="240" t="s">
        <v>48</v>
      </c>
      <c r="E15" s="222"/>
      <c r="F15" s="222"/>
      <c r="G15" s="223"/>
      <c r="H15" s="8" t="s">
        <v>58</v>
      </c>
      <c r="I15" s="241" t="s">
        <v>59</v>
      </c>
      <c r="J15" s="223"/>
      <c r="K15" s="10" t="s">
        <v>60</v>
      </c>
      <c r="L15" s="77" t="s">
        <v>270</v>
      </c>
      <c r="M15" s="54" t="s">
        <v>240</v>
      </c>
      <c r="N15" s="79" t="s">
        <v>259</v>
      </c>
    </row>
    <row r="16" spans="1:17" ht="81" customHeight="1" x14ac:dyDescent="0.25">
      <c r="A16" s="242" t="s">
        <v>61</v>
      </c>
      <c r="B16" s="215" t="s">
        <v>62</v>
      </c>
      <c r="C16" s="60" t="s">
        <v>63</v>
      </c>
      <c r="D16" s="11" t="s">
        <v>64</v>
      </c>
      <c r="E16" s="243" t="s">
        <v>65</v>
      </c>
      <c r="F16" s="244"/>
      <c r="G16" s="245"/>
      <c r="H16" s="12" t="s">
        <v>66</v>
      </c>
      <c r="I16" s="12" t="s">
        <v>67</v>
      </c>
      <c r="J16" s="12" t="s">
        <v>239</v>
      </c>
      <c r="K16" s="12" t="s">
        <v>69</v>
      </c>
      <c r="L16" s="72" t="s">
        <v>271</v>
      </c>
      <c r="M16" s="72" t="s">
        <v>260</v>
      </c>
      <c r="N16" s="79" t="s">
        <v>261</v>
      </c>
    </row>
    <row r="17" spans="1:15" ht="82.5" x14ac:dyDescent="0.25">
      <c r="A17" s="232"/>
      <c r="B17" s="218"/>
      <c r="C17" s="60" t="s">
        <v>70</v>
      </c>
      <c r="D17" s="11" t="s">
        <v>64</v>
      </c>
      <c r="E17" s="246" t="s">
        <v>71</v>
      </c>
      <c r="F17" s="222"/>
      <c r="G17" s="223"/>
      <c r="H17" s="12"/>
      <c r="I17" s="12" t="s">
        <v>72</v>
      </c>
      <c r="J17" s="12" t="s">
        <v>239</v>
      </c>
      <c r="K17" s="12" t="s">
        <v>69</v>
      </c>
      <c r="L17" s="72" t="s">
        <v>272</v>
      </c>
      <c r="M17" s="72" t="s">
        <v>260</v>
      </c>
      <c r="N17" s="79" t="s">
        <v>261</v>
      </c>
    </row>
    <row r="18" spans="1:15" ht="75" x14ac:dyDescent="0.25">
      <c r="A18" s="232"/>
      <c r="B18" s="247" t="s">
        <v>275</v>
      </c>
      <c r="C18" s="69" t="s">
        <v>269</v>
      </c>
      <c r="D18" s="65" t="s">
        <v>64</v>
      </c>
      <c r="E18" s="248" t="s">
        <v>273</v>
      </c>
      <c r="F18" s="249"/>
      <c r="G18" s="250"/>
      <c r="H18" s="66" t="s">
        <v>66</v>
      </c>
      <c r="I18" s="67" t="s">
        <v>280</v>
      </c>
      <c r="J18" s="12" t="s">
        <v>239</v>
      </c>
      <c r="K18" s="67" t="s">
        <v>69</v>
      </c>
      <c r="L18" s="50"/>
      <c r="M18" s="50"/>
      <c r="N18" s="50"/>
      <c r="O18" s="64" t="s">
        <v>264</v>
      </c>
    </row>
    <row r="19" spans="1:15" ht="66" customHeight="1" x14ac:dyDescent="0.25">
      <c r="A19" s="232"/>
      <c r="B19" s="247"/>
      <c r="C19" s="75" t="s">
        <v>268</v>
      </c>
      <c r="D19" s="65" t="s">
        <v>80</v>
      </c>
      <c r="E19" s="248" t="s">
        <v>238</v>
      </c>
      <c r="F19" s="251"/>
      <c r="G19" s="252"/>
      <c r="H19" s="66" t="s">
        <v>66</v>
      </c>
      <c r="I19" s="67" t="s">
        <v>274</v>
      </c>
      <c r="J19" s="12" t="s">
        <v>277</v>
      </c>
      <c r="K19" s="67" t="s">
        <v>69</v>
      </c>
      <c r="L19" s="50"/>
      <c r="M19" s="50"/>
      <c r="N19" s="50"/>
      <c r="O19" s="64" t="s">
        <v>257</v>
      </c>
    </row>
    <row r="20" spans="1:15" ht="48" customHeight="1" x14ac:dyDescent="0.25">
      <c r="A20" s="232"/>
      <c r="B20" s="247"/>
      <c r="C20" s="76" t="s">
        <v>265</v>
      </c>
      <c r="D20" s="74" t="s">
        <v>103</v>
      </c>
      <c r="E20" s="248" t="s">
        <v>276</v>
      </c>
      <c r="F20" s="251"/>
      <c r="G20" s="252"/>
      <c r="H20" s="66" t="s">
        <v>66</v>
      </c>
      <c r="I20" s="67"/>
      <c r="J20" s="12" t="s">
        <v>277</v>
      </c>
      <c r="K20" s="67" t="s">
        <v>69</v>
      </c>
      <c r="L20" s="50"/>
      <c r="M20" s="50"/>
      <c r="N20" s="73"/>
    </row>
    <row r="21" spans="1:15" ht="77.25" customHeight="1" x14ac:dyDescent="0.25">
      <c r="A21" s="232"/>
      <c r="B21" s="247"/>
      <c r="C21" s="71" t="s">
        <v>281</v>
      </c>
      <c r="D21" s="65" t="s">
        <v>105</v>
      </c>
      <c r="E21" s="248" t="s">
        <v>279</v>
      </c>
      <c r="F21" s="251"/>
      <c r="G21" s="252"/>
      <c r="H21" s="66" t="s">
        <v>66</v>
      </c>
      <c r="I21" s="67" t="s">
        <v>282</v>
      </c>
      <c r="J21" s="12" t="s">
        <v>278</v>
      </c>
      <c r="K21" s="67" t="s">
        <v>69</v>
      </c>
      <c r="L21" s="50"/>
      <c r="M21" s="50"/>
      <c r="N21" s="50"/>
    </row>
    <row r="22" spans="1:15" ht="16.5" x14ac:dyDescent="0.25">
      <c r="A22" s="232"/>
      <c r="B22" s="59"/>
      <c r="C22" s="60"/>
      <c r="D22" s="11"/>
      <c r="E22" s="49"/>
      <c r="F22" s="57"/>
      <c r="G22" s="58"/>
      <c r="H22" s="12"/>
      <c r="I22" s="61"/>
      <c r="J22" s="61"/>
      <c r="K22" s="61"/>
      <c r="L22" s="50"/>
      <c r="M22" s="50"/>
      <c r="N22" s="50"/>
    </row>
    <row r="23" spans="1:15" ht="16.5" x14ac:dyDescent="0.25">
      <c r="A23" s="232"/>
      <c r="B23" s="215" t="s">
        <v>73</v>
      </c>
      <c r="C23" s="220" t="s">
        <v>74</v>
      </c>
      <c r="D23" s="11" t="s">
        <v>64</v>
      </c>
      <c r="E23" s="246" t="s">
        <v>75</v>
      </c>
      <c r="F23" s="222"/>
      <c r="G23" s="223"/>
      <c r="H23" s="12" t="s">
        <v>66</v>
      </c>
      <c r="I23" s="227" t="s">
        <v>76</v>
      </c>
      <c r="J23" s="227" t="s">
        <v>78</v>
      </c>
      <c r="K23" s="227" t="s">
        <v>69</v>
      </c>
      <c r="L23" s="50"/>
      <c r="N23" s="50"/>
    </row>
    <row r="24" spans="1:15" ht="45" customHeight="1" x14ac:dyDescent="0.25">
      <c r="A24" s="232"/>
      <c r="B24" s="219"/>
      <c r="C24" s="219"/>
      <c r="D24" s="11" t="s">
        <v>80</v>
      </c>
      <c r="E24" s="246" t="s">
        <v>81</v>
      </c>
      <c r="F24" s="222"/>
      <c r="G24" s="223"/>
      <c r="H24" s="12" t="s">
        <v>66</v>
      </c>
      <c r="I24" s="219"/>
      <c r="J24" s="219"/>
      <c r="K24" s="219"/>
      <c r="L24" s="49"/>
      <c r="M24" s="50"/>
      <c r="N24" s="50"/>
    </row>
    <row r="25" spans="1:15" ht="51" customHeight="1" x14ac:dyDescent="0.25">
      <c r="A25" s="215" t="s">
        <v>82</v>
      </c>
      <c r="B25" s="215" t="s">
        <v>83</v>
      </c>
      <c r="C25" s="220" t="s">
        <v>242</v>
      </c>
      <c r="D25" s="11" t="s">
        <v>64</v>
      </c>
      <c r="E25" s="221" t="s">
        <v>84</v>
      </c>
      <c r="F25" s="222"/>
      <c r="G25" s="223"/>
      <c r="H25" s="12" t="s">
        <v>85</v>
      </c>
      <c r="I25" s="12" t="s">
        <v>86</v>
      </c>
      <c r="J25" s="12" t="s">
        <v>87</v>
      </c>
      <c r="K25" s="12" t="s">
        <v>69</v>
      </c>
      <c r="L25" s="72" t="s">
        <v>283</v>
      </c>
      <c r="N25" s="78" t="s">
        <v>262</v>
      </c>
      <c r="O25" s="80" t="s">
        <v>266</v>
      </c>
    </row>
    <row r="26" spans="1:15" ht="51" customHeight="1" x14ac:dyDescent="0.25">
      <c r="A26" s="218"/>
      <c r="B26" s="219"/>
      <c r="C26" s="219"/>
      <c r="D26" s="11" t="s">
        <v>80</v>
      </c>
      <c r="E26" s="221" t="s">
        <v>88</v>
      </c>
      <c r="F26" s="222"/>
      <c r="G26" s="223"/>
      <c r="H26" s="12" t="s">
        <v>89</v>
      </c>
      <c r="I26" s="12" t="s">
        <v>90</v>
      </c>
      <c r="J26" s="12" t="s">
        <v>68</v>
      </c>
      <c r="K26" s="12" t="s">
        <v>69</v>
      </c>
      <c r="L26" s="72"/>
      <c r="N26" s="50"/>
    </row>
    <row r="27" spans="1:15" ht="46.5" customHeight="1" x14ac:dyDescent="0.25">
      <c r="A27" s="218"/>
      <c r="B27" s="215" t="s">
        <v>91</v>
      </c>
      <c r="C27" s="220" t="s">
        <v>241</v>
      </c>
      <c r="D27" s="11" t="s">
        <v>64</v>
      </c>
      <c r="E27" s="221" t="s">
        <v>92</v>
      </c>
      <c r="F27" s="222"/>
      <c r="G27" s="223"/>
      <c r="H27" s="12" t="s">
        <v>93</v>
      </c>
      <c r="I27" s="12" t="s">
        <v>94</v>
      </c>
      <c r="J27" s="12" t="s">
        <v>87</v>
      </c>
      <c r="K27" s="12" t="s">
        <v>69</v>
      </c>
      <c r="L27" s="72" t="s">
        <v>284</v>
      </c>
      <c r="N27" s="78" t="s">
        <v>253</v>
      </c>
      <c r="O27" s="80" t="s">
        <v>266</v>
      </c>
    </row>
    <row r="28" spans="1:15" ht="46.5" customHeight="1" x14ac:dyDescent="0.25">
      <c r="A28" s="218"/>
      <c r="B28" s="219"/>
      <c r="C28" s="219"/>
      <c r="D28" s="11" t="s">
        <v>80</v>
      </c>
      <c r="E28" s="221" t="s">
        <v>95</v>
      </c>
      <c r="F28" s="222"/>
      <c r="G28" s="223"/>
      <c r="H28" s="12" t="s">
        <v>89</v>
      </c>
      <c r="I28" s="12" t="s">
        <v>96</v>
      </c>
      <c r="J28" s="12" t="s">
        <v>68</v>
      </c>
      <c r="K28" s="12" t="s">
        <v>69</v>
      </c>
      <c r="L28" s="50"/>
    </row>
    <row r="29" spans="1:15" ht="24.75" customHeight="1" x14ac:dyDescent="0.25">
      <c r="A29" s="218"/>
      <c r="B29" s="215" t="s">
        <v>97</v>
      </c>
      <c r="C29" s="220" t="s">
        <v>243</v>
      </c>
      <c r="D29" s="11" t="s">
        <v>64</v>
      </c>
      <c r="E29" s="221" t="s">
        <v>98</v>
      </c>
      <c r="F29" s="222"/>
      <c r="G29" s="223"/>
      <c r="H29" s="12" t="s">
        <v>99</v>
      </c>
      <c r="I29" s="227" t="s">
        <v>100</v>
      </c>
      <c r="J29" s="227" t="s">
        <v>101</v>
      </c>
      <c r="K29" s="227" t="s">
        <v>69</v>
      </c>
      <c r="L29" s="50"/>
      <c r="M29" s="50"/>
      <c r="N29" s="50"/>
    </row>
    <row r="30" spans="1:15" ht="24.75" customHeight="1" x14ac:dyDescent="0.25">
      <c r="A30" s="218"/>
      <c r="B30" s="218"/>
      <c r="C30" s="218"/>
      <c r="D30" s="11" t="s">
        <v>80</v>
      </c>
      <c r="E30" s="221" t="s">
        <v>102</v>
      </c>
      <c r="F30" s="222"/>
      <c r="G30" s="223"/>
      <c r="H30" s="12" t="s">
        <v>99</v>
      </c>
      <c r="I30" s="218"/>
      <c r="J30" s="218"/>
      <c r="K30" s="218"/>
      <c r="L30" s="49"/>
      <c r="N30" s="49"/>
    </row>
    <row r="31" spans="1:15" ht="24.75" customHeight="1" x14ac:dyDescent="0.25">
      <c r="A31" s="218"/>
      <c r="B31" s="218"/>
      <c r="C31" s="218"/>
      <c r="D31" s="11" t="s">
        <v>103</v>
      </c>
      <c r="E31" s="221" t="s">
        <v>104</v>
      </c>
      <c r="F31" s="222"/>
      <c r="G31" s="223"/>
      <c r="H31" s="12" t="s">
        <v>99</v>
      </c>
      <c r="I31" s="218"/>
      <c r="J31" s="218"/>
      <c r="K31" s="218"/>
      <c r="L31" s="49"/>
      <c r="M31" s="49"/>
      <c r="N31" s="49"/>
    </row>
    <row r="32" spans="1:15" ht="24.75" customHeight="1" x14ac:dyDescent="0.25">
      <c r="A32" s="218"/>
      <c r="B32" s="218"/>
      <c r="C32" s="218"/>
      <c r="D32" s="11" t="s">
        <v>105</v>
      </c>
      <c r="E32" s="221" t="s">
        <v>106</v>
      </c>
      <c r="F32" s="222"/>
      <c r="G32" s="223"/>
      <c r="H32" s="12" t="s">
        <v>99</v>
      </c>
      <c r="I32" s="218"/>
      <c r="J32" s="218"/>
      <c r="K32" s="218"/>
      <c r="L32" s="49"/>
      <c r="M32" s="49"/>
      <c r="N32" s="49"/>
    </row>
    <row r="33" spans="1:14" ht="24.75" customHeight="1" x14ac:dyDescent="0.25">
      <c r="A33" s="219"/>
      <c r="B33" s="219"/>
      <c r="C33" s="219"/>
      <c r="D33" s="11" t="s">
        <v>107</v>
      </c>
      <c r="E33" s="221" t="s">
        <v>244</v>
      </c>
      <c r="F33" s="222"/>
      <c r="G33" s="223"/>
      <c r="H33" s="12" t="s">
        <v>99</v>
      </c>
      <c r="I33" s="219"/>
      <c r="J33" s="219"/>
      <c r="K33" s="219"/>
      <c r="L33" s="49"/>
      <c r="M33" s="49"/>
      <c r="N33" s="49"/>
    </row>
    <row r="34" spans="1:14" ht="16.5" x14ac:dyDescent="0.25">
      <c r="A34" s="215" t="s">
        <v>108</v>
      </c>
      <c r="B34" s="215" t="s">
        <v>109</v>
      </c>
      <c r="C34" s="220" t="s">
        <v>245</v>
      </c>
      <c r="D34" s="11" t="s">
        <v>64</v>
      </c>
      <c r="E34" s="221" t="s">
        <v>110</v>
      </c>
      <c r="F34" s="222"/>
      <c r="G34" s="223"/>
      <c r="H34" s="12" t="s">
        <v>66</v>
      </c>
      <c r="I34" s="227" t="s">
        <v>111</v>
      </c>
      <c r="J34" s="227" t="s">
        <v>112</v>
      </c>
      <c r="K34" s="227" t="s">
        <v>69</v>
      </c>
      <c r="L34" s="50"/>
      <c r="M34" s="50"/>
    </row>
    <row r="35" spans="1:14" ht="33" x14ac:dyDescent="0.25">
      <c r="A35" s="218"/>
      <c r="B35" s="218"/>
      <c r="C35" s="218"/>
      <c r="D35" s="11" t="s">
        <v>80</v>
      </c>
      <c r="E35" s="221" t="s">
        <v>113</v>
      </c>
      <c r="F35" s="222"/>
      <c r="G35" s="223"/>
      <c r="H35" s="12" t="s">
        <v>66</v>
      </c>
      <c r="I35" s="218"/>
      <c r="J35" s="218"/>
      <c r="K35" s="218"/>
      <c r="L35" s="49"/>
      <c r="N35" s="78" t="s">
        <v>246</v>
      </c>
    </row>
    <row r="36" spans="1:14" ht="33" x14ac:dyDescent="0.25">
      <c r="A36" s="218"/>
      <c r="B36" s="218"/>
      <c r="C36" s="218"/>
      <c r="D36" s="11" t="s">
        <v>105</v>
      </c>
      <c r="E36" s="221" t="s">
        <v>114</v>
      </c>
      <c r="F36" s="222"/>
      <c r="G36" s="223"/>
      <c r="H36" s="12" t="s">
        <v>66</v>
      </c>
      <c r="I36" s="218"/>
      <c r="J36" s="218"/>
      <c r="K36" s="218"/>
      <c r="L36" s="49"/>
      <c r="M36" s="49"/>
      <c r="N36" s="78" t="s">
        <v>248</v>
      </c>
    </row>
    <row r="37" spans="1:14" ht="16.5" x14ac:dyDescent="0.25">
      <c r="A37" s="218"/>
      <c r="B37" s="218"/>
      <c r="C37" s="218"/>
      <c r="D37" s="11" t="s">
        <v>107</v>
      </c>
      <c r="E37" s="221" t="s">
        <v>115</v>
      </c>
      <c r="F37" s="222"/>
      <c r="G37" s="223"/>
      <c r="H37" s="12" t="s">
        <v>66</v>
      </c>
      <c r="I37" s="218"/>
      <c r="J37" s="218"/>
      <c r="K37" s="218"/>
      <c r="L37" s="49"/>
      <c r="M37" s="49"/>
      <c r="N37" s="81" t="s">
        <v>254</v>
      </c>
    </row>
    <row r="38" spans="1:14" ht="16.5" x14ac:dyDescent="0.25">
      <c r="A38" s="219"/>
      <c r="B38" s="219"/>
      <c r="C38" s="219"/>
      <c r="D38" s="11" t="s">
        <v>116</v>
      </c>
      <c r="E38" s="221" t="s">
        <v>117</v>
      </c>
      <c r="F38" s="222"/>
      <c r="G38" s="223"/>
      <c r="H38" s="12" t="s">
        <v>66</v>
      </c>
      <c r="I38" s="219"/>
      <c r="J38" s="219"/>
      <c r="K38" s="219"/>
      <c r="L38" s="49"/>
      <c r="M38" s="49"/>
    </row>
    <row r="39" spans="1:14" ht="16.5" x14ac:dyDescent="0.25">
      <c r="A39" s="202"/>
      <c r="B39" s="222"/>
      <c r="C39" s="222"/>
      <c r="D39" s="222"/>
      <c r="E39" s="222"/>
      <c r="F39" s="222"/>
      <c r="G39" s="222"/>
      <c r="H39" s="222"/>
      <c r="I39" s="222"/>
      <c r="J39" s="222"/>
      <c r="K39" s="223"/>
      <c r="L39" s="49"/>
      <c r="M39" s="49"/>
      <c r="N39" s="49"/>
    </row>
    <row r="40" spans="1:14" ht="16.5" x14ac:dyDescent="0.25">
      <c r="A40" s="200" t="s">
        <v>118</v>
      </c>
      <c r="B40" s="222"/>
      <c r="C40" s="222"/>
      <c r="D40" s="222"/>
      <c r="E40" s="222"/>
      <c r="F40" s="222"/>
      <c r="G40" s="222"/>
      <c r="H40" s="222"/>
      <c r="I40" s="222"/>
      <c r="J40" s="222"/>
      <c r="K40" s="223"/>
      <c r="L40" s="49"/>
      <c r="M40" s="49"/>
      <c r="N40" s="49"/>
    </row>
    <row r="41" spans="1:14" ht="16.5" x14ac:dyDescent="0.25">
      <c r="A41" s="201"/>
      <c r="B41" s="222"/>
      <c r="C41" s="222"/>
      <c r="D41" s="222"/>
      <c r="E41" s="222"/>
      <c r="F41" s="222"/>
      <c r="G41" s="222"/>
      <c r="H41" s="222"/>
      <c r="I41" s="222"/>
      <c r="J41" s="222"/>
      <c r="K41" s="223"/>
      <c r="L41" s="49"/>
      <c r="M41" s="49"/>
      <c r="N41" s="49"/>
    </row>
    <row r="43" spans="1:14" x14ac:dyDescent="0.25">
      <c r="A43" s="68" t="s">
        <v>252</v>
      </c>
    </row>
    <row r="44" spans="1:14" x14ac:dyDescent="0.25">
      <c r="A44" s="68" t="s">
        <v>255</v>
      </c>
    </row>
    <row r="45" spans="1:14" x14ac:dyDescent="0.25">
      <c r="A45" s="68" t="s">
        <v>256</v>
      </c>
    </row>
    <row r="46" spans="1:14" x14ac:dyDescent="0.25">
      <c r="A46" s="68" t="s">
        <v>267</v>
      </c>
    </row>
  </sheetData>
  <mergeCells count="75">
    <mergeCell ref="A40:K40"/>
    <mergeCell ref="A41:K41"/>
    <mergeCell ref="E18:G18"/>
    <mergeCell ref="E19:G19"/>
    <mergeCell ref="E20:G20"/>
    <mergeCell ref="E21:G21"/>
    <mergeCell ref="K34:K38"/>
    <mergeCell ref="E35:G35"/>
    <mergeCell ref="E36:G36"/>
    <mergeCell ref="E37:G37"/>
    <mergeCell ref="E38:G38"/>
    <mergeCell ref="A39:K39"/>
    <mergeCell ref="A34:A38"/>
    <mergeCell ref="B34:B38"/>
    <mergeCell ref="C34:C38"/>
    <mergeCell ref="E34:G34"/>
    <mergeCell ref="I34:I38"/>
    <mergeCell ref="J34:J38"/>
    <mergeCell ref="I29:I33"/>
    <mergeCell ref="J29:J33"/>
    <mergeCell ref="K29:K33"/>
    <mergeCell ref="E30:G30"/>
    <mergeCell ref="E31:G31"/>
    <mergeCell ref="E32:G32"/>
    <mergeCell ref="E33:G33"/>
    <mergeCell ref="A25:A33"/>
    <mergeCell ref="B25:B26"/>
    <mergeCell ref="C25:C26"/>
    <mergeCell ref="E25:G25"/>
    <mergeCell ref="E26:G26"/>
    <mergeCell ref="B27:B28"/>
    <mergeCell ref="C27:C28"/>
    <mergeCell ref="E27:G27"/>
    <mergeCell ref="E28:G28"/>
    <mergeCell ref="B29:B33"/>
    <mergeCell ref="C29:C33"/>
    <mergeCell ref="E29:G29"/>
    <mergeCell ref="A13:K13"/>
    <mergeCell ref="A14:K14"/>
    <mergeCell ref="D15:G15"/>
    <mergeCell ref="I15:J15"/>
    <mergeCell ref="A16:A24"/>
    <mergeCell ref="B16:B17"/>
    <mergeCell ref="E16:G16"/>
    <mergeCell ref="E17:G17"/>
    <mergeCell ref="B23:B24"/>
    <mergeCell ref="C23:C24"/>
    <mergeCell ref="E23:G23"/>
    <mergeCell ref="I23:I24"/>
    <mergeCell ref="J23:J24"/>
    <mergeCell ref="K23:K24"/>
    <mergeCell ref="E24:G24"/>
    <mergeCell ref="B18:B21"/>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Listas!$B$2:$B$4</xm:f>
          </x14:formula1>
          <xm:sqref>H12</xm:sqref>
        </x14:dataValidation>
        <x14:dataValidation type="list" allowBlank="1">
          <x14:formula1>
            <xm:f>Listas!$F$9:$F$17</xm:f>
          </x14:formula1>
          <xm:sqref>C12</xm:sqref>
        </x14:dataValidation>
        <x14:dataValidation type="list" allowBlank="1">
          <x14:formula1>
            <xm:f>Listas!$E$9:$E$25</xm:f>
          </x14:formula1>
          <xm:sqref>C9</xm:sqref>
        </x14:dataValidation>
        <x14:dataValidation type="list" allowBlank="1">
          <x14:formula1>
            <xm:f>Listas!$D$9:$D$15</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44"/>
  <sheetViews>
    <sheetView showGridLines="0" topLeftCell="C1" zoomScale="90" zoomScaleNormal="90" workbookViewId="0">
      <pane ySplit="5" topLeftCell="A12" activePane="bottomLeft" state="frozen"/>
      <selection pane="bottomLeft" activeCell="B13" sqref="B13:B24"/>
    </sheetView>
  </sheetViews>
  <sheetFormatPr baseColWidth="10" defaultColWidth="14.42578125" defaultRowHeight="15" customHeight="1" x14ac:dyDescent="0.3"/>
  <cols>
    <col min="1" max="1" width="23" style="105" customWidth="1"/>
    <col min="2" max="2" width="37.7109375" customWidth="1"/>
    <col min="3" max="3" width="4.7109375" customWidth="1"/>
    <col min="4" max="10" width="8.28515625" customWidth="1"/>
    <col min="11" max="11" width="9.85546875" customWidth="1"/>
    <col min="12" max="15" width="11.85546875" style="48" customWidth="1"/>
  </cols>
  <sheetData>
    <row r="1" spans="1:16" ht="15" customHeight="1" x14ac:dyDescent="0.25">
      <c r="A1" s="167"/>
      <c r="B1" s="235"/>
      <c r="C1" s="231"/>
      <c r="D1" s="173" t="s">
        <v>1</v>
      </c>
      <c r="E1" s="235"/>
      <c r="F1" s="235"/>
      <c r="G1" s="235"/>
      <c r="H1" s="235"/>
      <c r="I1" s="235"/>
      <c r="J1" s="235"/>
      <c r="K1" s="231"/>
      <c r="L1" s="256" t="s">
        <v>288</v>
      </c>
      <c r="M1" s="257"/>
      <c r="N1" s="257"/>
      <c r="O1" s="258"/>
      <c r="P1" s="88"/>
    </row>
    <row r="2" spans="1:16" ht="15" customHeight="1" x14ac:dyDescent="0.25">
      <c r="A2" s="232"/>
      <c r="B2" s="255"/>
      <c r="C2" s="233"/>
      <c r="D2" s="234"/>
      <c r="E2" s="225"/>
      <c r="F2" s="225"/>
      <c r="G2" s="225"/>
      <c r="H2" s="225"/>
      <c r="I2" s="225"/>
      <c r="J2" s="225"/>
      <c r="K2" s="226"/>
      <c r="L2" s="256" t="s">
        <v>289</v>
      </c>
      <c r="M2" s="257"/>
      <c r="N2" s="257"/>
      <c r="O2" s="258"/>
      <c r="P2" s="88"/>
    </row>
    <row r="3" spans="1:16" ht="15" customHeight="1" x14ac:dyDescent="0.25">
      <c r="A3" s="232"/>
      <c r="B3" s="255"/>
      <c r="C3" s="233"/>
      <c r="D3" s="173" t="s">
        <v>4</v>
      </c>
      <c r="E3" s="235"/>
      <c r="F3" s="235"/>
      <c r="G3" s="235"/>
      <c r="H3" s="235"/>
      <c r="I3" s="235"/>
      <c r="J3" s="235"/>
      <c r="K3" s="231"/>
      <c r="L3" s="256" t="s">
        <v>290</v>
      </c>
      <c r="M3" s="257"/>
      <c r="N3" s="257"/>
      <c r="O3" s="258"/>
      <c r="P3" s="88"/>
    </row>
    <row r="4" spans="1:16" ht="15" customHeight="1" x14ac:dyDescent="0.25">
      <c r="A4" s="234"/>
      <c r="B4" s="225"/>
      <c r="C4" s="226"/>
      <c r="D4" s="234"/>
      <c r="E4" s="225"/>
      <c r="F4" s="225"/>
      <c r="G4" s="225"/>
      <c r="H4" s="225"/>
      <c r="I4" s="225"/>
      <c r="J4" s="225"/>
      <c r="K4" s="226"/>
      <c r="L4" s="256" t="s">
        <v>293</v>
      </c>
      <c r="M4" s="257"/>
      <c r="N4" s="257"/>
      <c r="O4" s="258"/>
      <c r="P4" s="88"/>
    </row>
    <row r="5" spans="1:16" ht="15" customHeight="1" x14ac:dyDescent="0.3">
      <c r="A5" s="184"/>
      <c r="B5" s="222"/>
      <c r="C5" s="222"/>
      <c r="D5" s="222"/>
      <c r="E5" s="222"/>
      <c r="F5" s="222"/>
      <c r="G5" s="222"/>
      <c r="H5" s="222"/>
      <c r="I5" s="222"/>
      <c r="J5" s="222"/>
      <c r="K5" s="222"/>
      <c r="L5" s="222"/>
      <c r="M5" s="222"/>
      <c r="N5" s="222"/>
      <c r="O5" s="223"/>
    </row>
    <row r="6" spans="1:16" ht="21" customHeight="1" x14ac:dyDescent="0.25">
      <c r="A6" s="240" t="s">
        <v>7</v>
      </c>
      <c r="B6" s="222"/>
      <c r="C6" s="222"/>
      <c r="D6" s="223"/>
      <c r="E6" s="253" t="str">
        <f>+Identificación!C8</f>
        <v>Oportunidad en la gestión integral  del proceso de bienes, servicios y planta física.</v>
      </c>
      <c r="F6" s="222"/>
      <c r="G6" s="222"/>
      <c r="H6" s="222"/>
      <c r="I6" s="222"/>
      <c r="J6" s="222"/>
      <c r="K6" s="222"/>
      <c r="L6" s="222"/>
      <c r="M6" s="222"/>
      <c r="N6" s="222"/>
      <c r="O6" s="223"/>
    </row>
    <row r="7" spans="1:16" ht="21" customHeight="1" x14ac:dyDescent="0.25">
      <c r="A7" s="240" t="s">
        <v>12</v>
      </c>
      <c r="B7" s="222"/>
      <c r="C7" s="222"/>
      <c r="D7" s="223"/>
      <c r="E7" s="254"/>
      <c r="F7" s="222"/>
      <c r="G7" s="222"/>
      <c r="H7" s="222"/>
      <c r="I7" s="222"/>
      <c r="J7" s="222"/>
      <c r="K7" s="222"/>
      <c r="L7" s="222"/>
      <c r="M7" s="222"/>
      <c r="N7" s="222"/>
      <c r="O7" s="223"/>
    </row>
    <row r="8" spans="1:16" ht="16.5" customHeight="1" x14ac:dyDescent="0.3">
      <c r="A8" s="240" t="s">
        <v>16</v>
      </c>
      <c r="B8" s="222"/>
      <c r="C8" s="222"/>
      <c r="D8" s="223"/>
      <c r="E8" s="254" t="s">
        <v>333</v>
      </c>
      <c r="F8" s="222"/>
      <c r="G8" s="222"/>
      <c r="H8" s="222"/>
      <c r="I8" s="240" t="s">
        <v>27</v>
      </c>
      <c r="J8" s="222"/>
      <c r="K8" s="223"/>
      <c r="L8" s="260">
        <v>43755</v>
      </c>
      <c r="M8" s="177"/>
      <c r="N8" s="177"/>
      <c r="O8" s="178"/>
    </row>
    <row r="9" spans="1:16" ht="16.5" customHeight="1" x14ac:dyDescent="0.25">
      <c r="A9" s="240" t="s">
        <v>31</v>
      </c>
      <c r="B9" s="222"/>
      <c r="C9" s="222"/>
      <c r="D9" s="223"/>
      <c r="E9" s="254"/>
      <c r="F9" s="222"/>
      <c r="G9" s="222"/>
      <c r="H9" s="222"/>
      <c r="I9" s="222"/>
      <c r="J9" s="222"/>
      <c r="K9" s="222"/>
      <c r="L9" s="222"/>
      <c r="M9" s="222"/>
      <c r="N9" s="222"/>
      <c r="O9" s="223"/>
    </row>
    <row r="10" spans="1:16" ht="16.5" customHeight="1" x14ac:dyDescent="0.25">
      <c r="A10" s="202"/>
      <c r="B10" s="222"/>
      <c r="C10" s="222"/>
      <c r="D10" s="222"/>
      <c r="E10" s="222"/>
      <c r="F10" s="222"/>
      <c r="G10" s="222"/>
      <c r="H10" s="222"/>
      <c r="I10" s="222"/>
      <c r="J10" s="222"/>
      <c r="K10" s="222"/>
      <c r="L10" s="222"/>
      <c r="M10" s="222"/>
      <c r="N10" s="222"/>
      <c r="O10" s="223"/>
    </row>
    <row r="11" spans="1:16" ht="21" customHeight="1" x14ac:dyDescent="0.25">
      <c r="A11" s="259" t="s">
        <v>41</v>
      </c>
      <c r="B11" s="225"/>
      <c r="C11" s="225"/>
      <c r="D11" s="225"/>
      <c r="E11" s="225"/>
      <c r="F11" s="225"/>
      <c r="G11" s="225"/>
      <c r="H11" s="225"/>
      <c r="I11" s="225"/>
      <c r="J11" s="225"/>
      <c r="K11" s="225"/>
      <c r="L11" s="225"/>
      <c r="M11" s="225"/>
      <c r="N11" s="225"/>
      <c r="O11" s="225"/>
    </row>
    <row r="12" spans="1:16" ht="27" customHeight="1" x14ac:dyDescent="0.25">
      <c r="A12" s="4" t="s">
        <v>47</v>
      </c>
      <c r="B12" s="265" t="s">
        <v>48</v>
      </c>
      <c r="C12" s="226"/>
      <c r="D12" s="5" t="s">
        <v>54</v>
      </c>
      <c r="E12" s="5" t="s">
        <v>17</v>
      </c>
      <c r="F12" s="5" t="s">
        <v>18</v>
      </c>
      <c r="G12" s="5" t="s">
        <v>19</v>
      </c>
      <c r="H12" s="5" t="s">
        <v>20</v>
      </c>
      <c r="I12" s="5" t="s">
        <v>21</v>
      </c>
      <c r="J12" s="5" t="s">
        <v>22</v>
      </c>
      <c r="K12" s="5" t="s">
        <v>23</v>
      </c>
      <c r="L12" s="5" t="s">
        <v>56</v>
      </c>
      <c r="M12" s="5" t="s">
        <v>25</v>
      </c>
      <c r="N12" s="5" t="s">
        <v>26</v>
      </c>
      <c r="O12" s="5" t="s">
        <v>29</v>
      </c>
    </row>
    <row r="13" spans="1:16" ht="27" customHeight="1" x14ac:dyDescent="0.25">
      <c r="A13" s="262" t="str">
        <f>+Identificación!B16</f>
        <v>Oportunidad de respuesta a solicitudes de ingreso</v>
      </c>
      <c r="B13" s="133" t="str">
        <f>+Identificación!E16</f>
        <v>Solicitudes atendidas en cero (0) días</v>
      </c>
      <c r="C13" s="97" t="str">
        <f>+Identificación!D16</f>
        <v>a</v>
      </c>
      <c r="D13" s="7">
        <v>3</v>
      </c>
      <c r="E13" s="7">
        <v>0</v>
      </c>
      <c r="F13" s="7">
        <v>0</v>
      </c>
      <c r="G13" s="7">
        <v>0</v>
      </c>
      <c r="H13" s="7">
        <v>0</v>
      </c>
      <c r="I13" s="7">
        <v>0</v>
      </c>
      <c r="J13" s="7">
        <v>1</v>
      </c>
      <c r="K13" s="7">
        <v>1</v>
      </c>
      <c r="L13" s="7">
        <v>0</v>
      </c>
      <c r="M13" s="7"/>
      <c r="N13" s="7"/>
      <c r="O13" s="7"/>
    </row>
    <row r="14" spans="1:16" s="114" customFormat="1" ht="27" customHeight="1" x14ac:dyDescent="0.25">
      <c r="A14" s="263"/>
      <c r="B14" s="133" t="str">
        <f>+Identificación!E17</f>
        <v>Solicitudes atendidas entre uno (1) y tres (3) días</v>
      </c>
      <c r="C14" s="97" t="str">
        <f>+Identificación!D17</f>
        <v>b</v>
      </c>
      <c r="D14" s="7">
        <v>3</v>
      </c>
      <c r="E14" s="7">
        <v>52</v>
      </c>
      <c r="F14" s="7">
        <v>20</v>
      </c>
      <c r="G14" s="7">
        <v>30</v>
      </c>
      <c r="H14" s="7">
        <v>14</v>
      </c>
      <c r="I14" s="7">
        <v>21</v>
      </c>
      <c r="J14" s="7">
        <v>36</v>
      </c>
      <c r="K14" s="7">
        <v>5</v>
      </c>
      <c r="L14" s="7">
        <v>8</v>
      </c>
      <c r="M14" s="7"/>
      <c r="N14" s="7"/>
      <c r="O14" s="7"/>
    </row>
    <row r="15" spans="1:16" s="114" customFormat="1" ht="27" customHeight="1" x14ac:dyDescent="0.25">
      <c r="A15" s="263"/>
      <c r="B15" s="133" t="str">
        <f>+Identificación!E18</f>
        <v>Solicitudes atendidas en cuatro (4) días o más</v>
      </c>
      <c r="C15" s="97" t="str">
        <f>+Identificación!D18</f>
        <v>c</v>
      </c>
      <c r="D15" s="7">
        <v>0</v>
      </c>
      <c r="E15" s="7">
        <v>2</v>
      </c>
      <c r="F15" s="7">
        <v>1</v>
      </c>
      <c r="G15" s="7">
        <v>2</v>
      </c>
      <c r="H15" s="7">
        <v>0</v>
      </c>
      <c r="I15" s="7">
        <v>0</v>
      </c>
      <c r="J15" s="7">
        <v>1</v>
      </c>
      <c r="K15" s="7">
        <v>0</v>
      </c>
      <c r="L15" s="7">
        <v>0</v>
      </c>
      <c r="M15" s="7"/>
      <c r="N15" s="7"/>
      <c r="O15" s="7"/>
    </row>
    <row r="16" spans="1:16" ht="27" customHeight="1" x14ac:dyDescent="0.25">
      <c r="A16" s="264"/>
      <c r="B16" s="133" t="str">
        <f>+Identificación!E19</f>
        <v>Total de solicitudes realizadas en el mes</v>
      </c>
      <c r="C16" s="97" t="str">
        <f>+Identificación!D19</f>
        <v>d</v>
      </c>
      <c r="D16" s="7">
        <v>6</v>
      </c>
      <c r="E16" s="7">
        <v>54</v>
      </c>
      <c r="F16" s="7">
        <v>21</v>
      </c>
      <c r="G16" s="7">
        <v>32</v>
      </c>
      <c r="H16" s="7">
        <v>14</v>
      </c>
      <c r="I16" s="7">
        <v>21</v>
      </c>
      <c r="J16" s="7">
        <v>38</v>
      </c>
      <c r="K16" s="7">
        <v>6</v>
      </c>
      <c r="L16" s="7">
        <v>8</v>
      </c>
      <c r="M16" s="7"/>
      <c r="N16" s="7"/>
      <c r="O16" s="7"/>
    </row>
    <row r="17" spans="1:15" ht="27" customHeight="1" x14ac:dyDescent="0.25">
      <c r="A17" s="157" t="str">
        <f>Identificación!B20</f>
        <v>Control de bienes</v>
      </c>
      <c r="B17" s="133" t="s">
        <v>342</v>
      </c>
      <c r="C17" s="97" t="s">
        <v>64</v>
      </c>
      <c r="D17" s="7" t="s">
        <v>299</v>
      </c>
      <c r="E17" s="7" t="s">
        <v>299</v>
      </c>
      <c r="F17" s="7" t="s">
        <v>299</v>
      </c>
      <c r="G17" s="7" t="s">
        <v>299</v>
      </c>
      <c r="H17" s="7" t="s">
        <v>299</v>
      </c>
      <c r="I17" s="7" t="s">
        <v>299</v>
      </c>
      <c r="J17" s="7" t="s">
        <v>299</v>
      </c>
      <c r="K17" s="7" t="s">
        <v>299</v>
      </c>
      <c r="L17" s="7" t="s">
        <v>299</v>
      </c>
      <c r="M17" s="7"/>
      <c r="N17" s="7"/>
      <c r="O17" s="7"/>
    </row>
    <row r="18" spans="1:15" ht="27" customHeight="1" x14ac:dyDescent="0.25">
      <c r="A18" s="262" t="str">
        <f>+Identificación!B21</f>
        <v>Expedición de Paz y Salvos</v>
      </c>
      <c r="B18" s="133" t="str">
        <f>+Identificación!E21</f>
        <v>Paz y Salvos expedidos en cero (0) días</v>
      </c>
      <c r="C18" s="97" t="str">
        <f>+Identificación!D21</f>
        <v>a</v>
      </c>
      <c r="D18" s="128">
        <f>+D21*54%</f>
        <v>58.320000000000007</v>
      </c>
      <c r="E18" s="128">
        <f>+E21*54%</f>
        <v>58.860000000000007</v>
      </c>
      <c r="F18" s="128">
        <f>+F21*54%</f>
        <v>58.860000000000007</v>
      </c>
      <c r="G18" s="7">
        <v>15</v>
      </c>
      <c r="H18" s="7">
        <v>15</v>
      </c>
      <c r="I18" s="7">
        <v>15</v>
      </c>
      <c r="J18" s="7">
        <v>10</v>
      </c>
      <c r="K18" s="7">
        <v>4</v>
      </c>
      <c r="L18" s="7">
        <v>7</v>
      </c>
      <c r="M18" s="7"/>
      <c r="N18" s="7"/>
      <c r="O18" s="7"/>
    </row>
    <row r="19" spans="1:15" ht="27" customHeight="1" x14ac:dyDescent="0.25">
      <c r="A19" s="263"/>
      <c r="B19" s="133" t="str">
        <f>+Identificación!E22</f>
        <v>Paz y Salvos expedidos entre uno (1) y tres (3) días</v>
      </c>
      <c r="C19" s="97" t="str">
        <f>+Identificación!D22</f>
        <v>b</v>
      </c>
      <c r="D19" s="128">
        <f>+D21*45%</f>
        <v>48.6</v>
      </c>
      <c r="E19" s="128">
        <f>+E21*45%</f>
        <v>49.050000000000004</v>
      </c>
      <c r="F19" s="128">
        <f>+F21*45%</f>
        <v>49.050000000000004</v>
      </c>
      <c r="G19" s="7">
        <v>5</v>
      </c>
      <c r="H19" s="7">
        <v>5</v>
      </c>
      <c r="I19" s="7">
        <v>7</v>
      </c>
      <c r="J19" s="7">
        <v>14</v>
      </c>
      <c r="K19" s="7">
        <v>20</v>
      </c>
      <c r="L19" s="7">
        <v>14</v>
      </c>
      <c r="M19" s="7"/>
      <c r="N19" s="7"/>
      <c r="O19" s="7"/>
    </row>
    <row r="20" spans="1:15" ht="27" customHeight="1" x14ac:dyDescent="0.25">
      <c r="A20" s="263"/>
      <c r="B20" s="133" t="str">
        <f>+Identificación!E23</f>
        <v>Paz y Salvos expedidos en cuatro (4) días o más</v>
      </c>
      <c r="C20" s="97" t="str">
        <f>+Identificación!D23</f>
        <v>c</v>
      </c>
      <c r="D20" s="128">
        <f>+D21*1%</f>
        <v>1.08</v>
      </c>
      <c r="E20" s="128">
        <f>+E21*1%</f>
        <v>1.0900000000000001</v>
      </c>
      <c r="F20" s="128">
        <f>+F21*1%</f>
        <v>1.0900000000000001</v>
      </c>
      <c r="G20" s="7">
        <v>0</v>
      </c>
      <c r="H20" s="7">
        <v>0</v>
      </c>
      <c r="I20" s="7">
        <v>0</v>
      </c>
      <c r="J20" s="7">
        <v>0</v>
      </c>
      <c r="K20" s="7">
        <v>1</v>
      </c>
      <c r="L20" s="7">
        <v>0</v>
      </c>
      <c r="M20" s="7"/>
      <c r="N20" s="7"/>
      <c r="O20" s="7"/>
    </row>
    <row r="21" spans="1:15" ht="27" customHeight="1" x14ac:dyDescent="0.25">
      <c r="A21" s="264"/>
      <c r="B21" s="133" t="str">
        <f>+Identificación!E24</f>
        <v>Total de Paz y Salvos expedidos en el mes</v>
      </c>
      <c r="C21" s="97" t="str">
        <f>+Identificación!D24</f>
        <v>d</v>
      </c>
      <c r="D21" s="7">
        <v>108</v>
      </c>
      <c r="E21" s="7">
        <v>109</v>
      </c>
      <c r="F21" s="7">
        <v>109</v>
      </c>
      <c r="G21" s="7">
        <v>20</v>
      </c>
      <c r="H21" s="7">
        <v>20</v>
      </c>
      <c r="I21" s="7">
        <v>22</v>
      </c>
      <c r="J21" s="7">
        <v>24</v>
      </c>
      <c r="K21" s="7">
        <v>25</v>
      </c>
      <c r="L21" s="7">
        <v>21</v>
      </c>
      <c r="M21" s="7"/>
      <c r="N21" s="7"/>
      <c r="O21" s="7"/>
    </row>
    <row r="22" spans="1:15" ht="31.5" customHeight="1" x14ac:dyDescent="0.25">
      <c r="A22" s="262" t="str">
        <f>+Identificación!B25</f>
        <v>Rotación de publicaciones almacenadas en bodega</v>
      </c>
      <c r="B22" s="133" t="str">
        <f>+Identificación!E25</f>
        <v>Cantidad de libros que llevan entre uno (1) y seis ( 6 ) meses en stock</v>
      </c>
      <c r="C22" s="97" t="str">
        <f>+Identificación!D25</f>
        <v>a</v>
      </c>
      <c r="D22" s="7">
        <v>84392</v>
      </c>
      <c r="E22" s="7">
        <v>67183</v>
      </c>
      <c r="F22" s="7">
        <v>83881</v>
      </c>
      <c r="G22" s="7">
        <v>63443</v>
      </c>
      <c r="H22" s="7">
        <v>34981</v>
      </c>
      <c r="I22" s="7">
        <v>23520</v>
      </c>
      <c r="J22" s="7">
        <v>22307</v>
      </c>
      <c r="K22" s="7">
        <v>18392</v>
      </c>
      <c r="L22" s="7">
        <v>41034</v>
      </c>
      <c r="M22" s="7"/>
      <c r="N22" s="7"/>
      <c r="O22" s="7"/>
    </row>
    <row r="23" spans="1:15" ht="31.5" customHeight="1" x14ac:dyDescent="0.25">
      <c r="A23" s="263"/>
      <c r="B23" s="133" t="str">
        <f>+Identificación!E26</f>
        <v>Cantidad de libros que llevan entre siete (7) y doce (12) meses en stock</v>
      </c>
      <c r="C23" s="97" t="str">
        <f>+Identificación!D26</f>
        <v>b</v>
      </c>
      <c r="D23" s="7">
        <v>4043</v>
      </c>
      <c r="E23" s="7">
        <v>4638</v>
      </c>
      <c r="F23" s="7">
        <v>7843</v>
      </c>
      <c r="G23" s="7">
        <v>8419</v>
      </c>
      <c r="H23" s="7">
        <v>3713</v>
      </c>
      <c r="I23" s="7">
        <v>16849</v>
      </c>
      <c r="J23" s="7">
        <v>15118</v>
      </c>
      <c r="K23" s="7">
        <v>12748</v>
      </c>
      <c r="L23" s="7">
        <v>19113</v>
      </c>
      <c r="M23" s="7"/>
      <c r="N23" s="7"/>
      <c r="O23" s="7"/>
    </row>
    <row r="24" spans="1:15" ht="31.5" customHeight="1" x14ac:dyDescent="0.25">
      <c r="A24" s="264"/>
      <c r="B24" s="134" t="str">
        <f>+Identificación!E27</f>
        <v>Cantidad de libros que llevan más de doce (12) meses en stock</v>
      </c>
      <c r="C24" s="132" t="str">
        <f>+Identificación!D27</f>
        <v>c</v>
      </c>
      <c r="D24" s="7">
        <v>13784</v>
      </c>
      <c r="E24" s="7">
        <v>13484</v>
      </c>
      <c r="F24" s="7">
        <v>9919</v>
      </c>
      <c r="G24" s="7">
        <v>8024</v>
      </c>
      <c r="H24" s="7">
        <v>7874</v>
      </c>
      <c r="I24" s="7">
        <v>7874</v>
      </c>
      <c r="J24" s="7">
        <v>10816</v>
      </c>
      <c r="K24" s="7">
        <v>9147</v>
      </c>
      <c r="L24" s="7">
        <v>10466</v>
      </c>
      <c r="M24" s="7"/>
      <c r="N24" s="7"/>
      <c r="O24" s="7"/>
    </row>
    <row r="25" spans="1:15" ht="27" hidden="1" customHeight="1" x14ac:dyDescent="0.25">
      <c r="A25" s="262" t="str">
        <f>+Identificación!B28</f>
        <v>Acciones de mantenimiento</v>
      </c>
      <c r="B25" s="130" t="str">
        <f>+Identificación!E28</f>
        <v>Cantidad de acciones de mantenimiento predictivo realizadas</v>
      </c>
      <c r="C25" s="131" t="str">
        <f>+Identificación!D28</f>
        <v>a</v>
      </c>
      <c r="D25" s="7"/>
      <c r="E25" s="7"/>
      <c r="F25" s="7"/>
      <c r="G25" s="7"/>
      <c r="H25" s="7"/>
      <c r="I25" s="7"/>
      <c r="J25" s="7"/>
      <c r="K25" s="7"/>
      <c r="L25" s="7"/>
      <c r="M25" s="7"/>
      <c r="N25" s="7"/>
      <c r="O25" s="7"/>
    </row>
    <row r="26" spans="1:15" ht="27" hidden="1" customHeight="1" x14ac:dyDescent="0.25">
      <c r="A26" s="263"/>
      <c r="B26" s="6" t="str">
        <f>+Identificación!E29</f>
        <v>Cantidad de acciones de mantenimiento preventivo realizadas</v>
      </c>
      <c r="C26" s="97" t="str">
        <f>+Identificación!D29</f>
        <v>b</v>
      </c>
      <c r="D26" s="7"/>
      <c r="E26" s="7"/>
      <c r="F26" s="7"/>
      <c r="G26" s="7"/>
      <c r="H26" s="7"/>
      <c r="I26" s="7"/>
      <c r="J26" s="7"/>
      <c r="K26" s="7"/>
      <c r="L26" s="7"/>
      <c r="M26" s="7"/>
      <c r="N26" s="7"/>
      <c r="O26" s="7"/>
    </row>
    <row r="27" spans="1:15" ht="27" hidden="1" customHeight="1" x14ac:dyDescent="0.25">
      <c r="A27" s="263"/>
      <c r="B27" s="6" t="str">
        <f>+Identificación!E30</f>
        <v>Cantidad de acciones de mantenimiento correctivo planeado realizadas</v>
      </c>
      <c r="C27" s="97" t="str">
        <f>+Identificación!D30</f>
        <v>d</v>
      </c>
      <c r="D27" s="98"/>
      <c r="E27" s="98"/>
      <c r="F27" s="98"/>
      <c r="G27" s="98"/>
      <c r="H27" s="98"/>
      <c r="I27" s="98"/>
      <c r="J27" s="98"/>
      <c r="K27" s="98"/>
      <c r="L27" s="98"/>
      <c r="M27" s="98"/>
      <c r="N27" s="98"/>
      <c r="O27" s="98"/>
    </row>
    <row r="28" spans="1:15" ht="15" hidden="1" customHeight="1" x14ac:dyDescent="0.25">
      <c r="A28" s="263"/>
      <c r="B28" s="6" t="str">
        <f>+Identificación!E31</f>
        <v>Cantidad de acciones de mantenimiento correctivo no planeado realizadas</v>
      </c>
      <c r="C28" s="97" t="str">
        <f>+Identificación!D31</f>
        <v>e</v>
      </c>
      <c r="D28" s="98"/>
      <c r="E28" s="98"/>
      <c r="F28" s="98"/>
      <c r="G28" s="98"/>
      <c r="H28" s="98"/>
      <c r="I28" s="98"/>
      <c r="J28" s="98"/>
      <c r="K28" s="107"/>
      <c r="L28" s="107"/>
      <c r="M28" s="107"/>
      <c r="N28" s="107"/>
      <c r="O28" s="107"/>
    </row>
    <row r="29" spans="1:15" ht="15" hidden="1" customHeight="1" x14ac:dyDescent="0.25">
      <c r="A29" s="264"/>
      <c r="B29" s="6" t="str">
        <f>+Identificación!E32</f>
        <v>Cantidad total de acciones de mantenimiento programadas</v>
      </c>
      <c r="C29" s="97" t="str">
        <f>+Identificación!D32</f>
        <v>f</v>
      </c>
      <c r="D29" s="98"/>
      <c r="E29" s="98"/>
      <c r="F29" s="98"/>
      <c r="G29" s="98"/>
      <c r="H29" s="98"/>
      <c r="I29" s="98"/>
      <c r="J29" s="98"/>
      <c r="K29" s="109"/>
      <c r="L29" s="109"/>
      <c r="M29" s="109"/>
      <c r="N29" s="109"/>
      <c r="O29" s="109"/>
    </row>
    <row r="30" spans="1:15" ht="15" hidden="1" customHeight="1" x14ac:dyDescent="0.25">
      <c r="A30" s="262" t="str">
        <f>+Identificación!B33</f>
        <v>Uso eficiente del agua</v>
      </c>
      <c r="B30" s="6" t="str">
        <f>+Identificación!E33</f>
        <v>Cantidad de metros cúbicos consumidos</v>
      </c>
      <c r="C30" s="97" t="str">
        <f>+Identificación!D33</f>
        <v>a</v>
      </c>
      <c r="D30" s="98"/>
      <c r="E30" s="98"/>
      <c r="F30" s="98"/>
      <c r="G30" s="98"/>
      <c r="H30" s="98"/>
      <c r="I30" s="98"/>
      <c r="J30" s="98"/>
      <c r="K30" s="107" t="s">
        <v>297</v>
      </c>
      <c r="L30" s="107" t="s">
        <v>298</v>
      </c>
      <c r="M30" s="107" t="s">
        <v>296</v>
      </c>
      <c r="N30" s="107" t="s">
        <v>298</v>
      </c>
      <c r="O30" s="107" t="s">
        <v>297</v>
      </c>
    </row>
    <row r="31" spans="1:15" ht="15" hidden="1" customHeight="1" x14ac:dyDescent="0.25">
      <c r="A31" s="263"/>
      <c r="B31" s="6" t="str">
        <f>+Identificación!E34</f>
        <v>Costo del consumo de agua</v>
      </c>
      <c r="C31" s="97" t="str">
        <f>+Identificación!D34</f>
        <v>b</v>
      </c>
      <c r="D31" s="98"/>
      <c r="E31" s="98"/>
      <c r="F31" s="98"/>
      <c r="G31" s="98"/>
      <c r="H31" s="98"/>
      <c r="I31" s="98"/>
      <c r="J31" s="98"/>
      <c r="K31" s="109">
        <v>19739600</v>
      </c>
      <c r="L31" s="109">
        <v>0</v>
      </c>
      <c r="M31" s="109">
        <v>18053220</v>
      </c>
      <c r="N31" s="109">
        <v>0</v>
      </c>
      <c r="O31" s="109">
        <v>19739600</v>
      </c>
    </row>
    <row r="32" spans="1:15" ht="15" hidden="1" customHeight="1" x14ac:dyDescent="0.25">
      <c r="A32" s="261" t="str">
        <f>+Identificación!B35</f>
        <v>Uso eficiente de la energía</v>
      </c>
      <c r="B32" s="124" t="str">
        <f>+Identificación!E35</f>
        <v>Cantidad de kilovatios consumidos</v>
      </c>
      <c r="C32" s="97" t="str">
        <f>+Identificación!D35</f>
        <v>a</v>
      </c>
      <c r="D32" s="98"/>
      <c r="E32" s="98"/>
      <c r="F32" s="98"/>
      <c r="G32" s="98"/>
      <c r="H32" s="98"/>
      <c r="I32" s="98"/>
      <c r="J32" s="98"/>
      <c r="K32" s="110"/>
      <c r="L32" s="109">
        <v>83359</v>
      </c>
      <c r="M32" s="109">
        <v>92641</v>
      </c>
      <c r="N32" s="109">
        <v>81064</v>
      </c>
      <c r="O32" s="109">
        <v>110650</v>
      </c>
    </row>
    <row r="33" spans="1:15" ht="15" hidden="1" customHeight="1" x14ac:dyDescent="0.25">
      <c r="A33" s="261"/>
      <c r="B33" s="124" t="str">
        <f>+Identificación!E36</f>
        <v>Costo del consumo de energía</v>
      </c>
      <c r="C33" s="97" t="str">
        <f>+Identificación!D36</f>
        <v>b</v>
      </c>
      <c r="D33" s="98"/>
      <c r="E33" s="98"/>
      <c r="F33" s="98"/>
      <c r="G33" s="98"/>
      <c r="H33" s="98"/>
      <c r="I33" s="98"/>
      <c r="J33" s="98"/>
      <c r="K33" s="110"/>
      <c r="L33" s="109">
        <v>38765380</v>
      </c>
      <c r="M33" s="109">
        <v>43506670</v>
      </c>
      <c r="N33" s="109">
        <v>41562855</v>
      </c>
      <c r="O33" s="109">
        <v>42263175</v>
      </c>
    </row>
    <row r="34" spans="1:15" ht="15" hidden="1" customHeight="1" x14ac:dyDescent="0.25">
      <c r="A34" s="261" t="str">
        <f>+Identificación!B37</f>
        <v>Residuos sólidos aprovechables</v>
      </c>
      <c r="B34" s="124" t="str">
        <f>+Identificación!E37</f>
        <v>kg de vidrio reciclable</v>
      </c>
      <c r="C34" s="97" t="str">
        <f>+Identificación!D37</f>
        <v>a</v>
      </c>
      <c r="D34" s="98"/>
      <c r="E34" s="98"/>
      <c r="F34" s="98"/>
      <c r="G34" s="98"/>
      <c r="H34" s="98"/>
      <c r="I34" s="98"/>
      <c r="J34" s="98"/>
      <c r="K34" s="98"/>
      <c r="L34" s="98"/>
      <c r="M34" s="98"/>
      <c r="N34" s="98"/>
      <c r="O34" s="98"/>
    </row>
    <row r="35" spans="1:15" ht="15" hidden="1" customHeight="1" x14ac:dyDescent="0.25">
      <c r="A35" s="261"/>
      <c r="B35" s="124" t="str">
        <f>+Identificación!E38</f>
        <v>kg de plástico reciclable</v>
      </c>
      <c r="C35" s="97" t="str">
        <f>+Identificación!D38</f>
        <v>b</v>
      </c>
      <c r="D35" s="98"/>
      <c r="E35" s="98"/>
      <c r="F35" s="98"/>
      <c r="G35" s="98"/>
      <c r="H35" s="98"/>
      <c r="I35" s="98"/>
      <c r="J35" s="98"/>
      <c r="K35" s="98"/>
      <c r="L35" s="98"/>
      <c r="M35" s="98"/>
      <c r="N35" s="98"/>
      <c r="O35" s="98"/>
    </row>
    <row r="36" spans="1:15" ht="15" hidden="1" customHeight="1" x14ac:dyDescent="0.25">
      <c r="A36" s="261"/>
      <c r="B36" s="124" t="str">
        <f>+Identificación!E39</f>
        <v>kg de papel reciclable</v>
      </c>
      <c r="C36" s="97" t="str">
        <f>+Identificación!D39</f>
        <v>c</v>
      </c>
      <c r="D36" s="100"/>
      <c r="E36" s="100"/>
      <c r="F36" s="100"/>
      <c r="G36" s="100"/>
      <c r="H36" s="100"/>
      <c r="I36" s="100"/>
      <c r="J36" s="100"/>
      <c r="K36" s="100"/>
      <c r="L36" s="100"/>
      <c r="M36" s="100"/>
      <c r="N36" s="100"/>
      <c r="O36" s="100"/>
    </row>
    <row r="37" spans="1:15" ht="15" hidden="1" customHeight="1" x14ac:dyDescent="0.25">
      <c r="A37" s="261"/>
      <c r="B37" s="124" t="str">
        <f>+Identificación!E40</f>
        <v>kg de cartón reciclable</v>
      </c>
      <c r="C37" s="97" t="str">
        <f>+Identificación!D40</f>
        <v>d</v>
      </c>
      <c r="D37" s="125"/>
      <c r="E37" s="100"/>
      <c r="F37" s="100"/>
      <c r="G37" s="100"/>
      <c r="H37" s="100"/>
      <c r="I37" s="100"/>
      <c r="J37" s="100"/>
      <c r="K37" s="100"/>
      <c r="L37" s="100"/>
      <c r="M37" s="100"/>
      <c r="N37" s="100"/>
      <c r="O37" s="100"/>
    </row>
    <row r="38" spans="1:15" ht="15" hidden="1" customHeight="1" x14ac:dyDescent="0.25">
      <c r="A38" s="261"/>
      <c r="B38" s="99" t="str">
        <f>+Identificación!E41</f>
        <v>kg total de residuos generados</v>
      </c>
      <c r="C38" s="102" t="str">
        <f>+Identificación!D41</f>
        <v>e</v>
      </c>
      <c r="D38" s="100"/>
      <c r="E38" s="100"/>
      <c r="F38" s="100"/>
      <c r="G38" s="100"/>
      <c r="H38" s="100"/>
      <c r="I38" s="100"/>
      <c r="J38" s="100"/>
      <c r="K38" s="100"/>
      <c r="L38" s="100"/>
      <c r="M38" s="100"/>
      <c r="N38" s="100"/>
      <c r="O38" s="100"/>
    </row>
    <row r="40" spans="1:15" ht="15" customHeight="1" x14ac:dyDescent="0.3">
      <c r="F40" s="139"/>
      <c r="G40" s="139"/>
      <c r="H40" s="139"/>
      <c r="I40" s="139"/>
      <c r="J40" s="139"/>
      <c r="K40" s="139"/>
      <c r="L40" s="139"/>
      <c r="M40" s="139"/>
    </row>
    <row r="41" spans="1:15" ht="15" customHeight="1" x14ac:dyDescent="0.3">
      <c r="D41" s="143"/>
      <c r="E41" s="139"/>
      <c r="F41" s="139"/>
      <c r="G41" s="143"/>
      <c r="H41" s="139"/>
      <c r="I41" s="139"/>
      <c r="J41" s="143"/>
      <c r="K41" s="139"/>
      <c r="L41" s="139"/>
      <c r="M41" s="139"/>
    </row>
    <row r="42" spans="1:15" ht="15" customHeight="1" x14ac:dyDescent="0.3">
      <c r="A42" s="142"/>
      <c r="D42" s="143"/>
      <c r="E42" s="139"/>
      <c r="F42" s="139"/>
      <c r="G42" s="143"/>
      <c r="H42" s="139"/>
      <c r="I42" s="139"/>
      <c r="J42" s="143"/>
      <c r="K42" s="139"/>
      <c r="L42" s="139"/>
    </row>
    <row r="43" spans="1:15" ht="15" customHeight="1" x14ac:dyDescent="0.3">
      <c r="D43" s="63"/>
    </row>
    <row r="44" spans="1:15" ht="15" customHeight="1" x14ac:dyDescent="0.3">
      <c r="A44" s="142"/>
    </row>
  </sheetData>
  <mergeCells count="28">
    <mergeCell ref="A32:A33"/>
    <mergeCell ref="A34:A38"/>
    <mergeCell ref="A13:A16"/>
    <mergeCell ref="A9:D9"/>
    <mergeCell ref="B12:C12"/>
    <mergeCell ref="A30:A31"/>
    <mergeCell ref="A18:A21"/>
    <mergeCell ref="A22:A24"/>
    <mergeCell ref="A25:A29"/>
    <mergeCell ref="I8:K8"/>
    <mergeCell ref="A11:O11"/>
    <mergeCell ref="L8:O8"/>
    <mergeCell ref="E9:O9"/>
    <mergeCell ref="A8:D8"/>
    <mergeCell ref="E8:H8"/>
    <mergeCell ref="A10:O10"/>
    <mergeCell ref="D1:K2"/>
    <mergeCell ref="A1:C4"/>
    <mergeCell ref="L2:O2"/>
    <mergeCell ref="L1:O1"/>
    <mergeCell ref="L3:O3"/>
    <mergeCell ref="L4:O4"/>
    <mergeCell ref="A6:D6"/>
    <mergeCell ref="A7:D7"/>
    <mergeCell ref="E6:O6"/>
    <mergeCell ref="E7:O7"/>
    <mergeCell ref="D3:K4"/>
    <mergeCell ref="A5:O5"/>
  </mergeCells>
  <pageMargins left="0.7" right="0.7" top="0.75" bottom="0.75" header="0" footer="0"/>
  <pageSetup scale="82"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P56"/>
  <sheetViews>
    <sheetView showGridLines="0" tabSelected="1" topLeftCell="B20" zoomScale="90" zoomScaleNormal="90" workbookViewId="0">
      <selection activeCell="H38" sqref="H38"/>
    </sheetView>
  </sheetViews>
  <sheetFormatPr baseColWidth="10" defaultColWidth="14.42578125" defaultRowHeight="15" customHeight="1" x14ac:dyDescent="0.25"/>
  <cols>
    <col min="1" max="1" width="32" customWidth="1"/>
    <col min="2" max="2" width="11.28515625" customWidth="1"/>
    <col min="3" max="14" width="11.140625" customWidth="1"/>
  </cols>
  <sheetData>
    <row r="1" spans="1:14" ht="16.5" customHeight="1" x14ac:dyDescent="0.25">
      <c r="A1" s="286"/>
      <c r="B1" s="231"/>
      <c r="C1" s="173" t="s">
        <v>1</v>
      </c>
      <c r="D1" s="235"/>
      <c r="E1" s="235"/>
      <c r="F1" s="235"/>
      <c r="G1" s="235"/>
      <c r="H1" s="235"/>
      <c r="I1" s="235"/>
      <c r="J1" s="277"/>
      <c r="K1" s="281" t="s">
        <v>288</v>
      </c>
      <c r="L1" s="282"/>
      <c r="M1" s="282"/>
      <c r="N1" s="283"/>
    </row>
    <row r="2" spans="1:14" ht="16.5" customHeight="1" x14ac:dyDescent="0.25">
      <c r="A2" s="232"/>
      <c r="B2" s="233"/>
      <c r="C2" s="234"/>
      <c r="D2" s="225"/>
      <c r="E2" s="225"/>
      <c r="F2" s="225"/>
      <c r="G2" s="225"/>
      <c r="H2" s="225"/>
      <c r="I2" s="225"/>
      <c r="J2" s="225"/>
      <c r="K2" s="284" t="s">
        <v>289</v>
      </c>
      <c r="L2" s="257"/>
      <c r="M2" s="257"/>
      <c r="N2" s="285"/>
    </row>
    <row r="3" spans="1:14" ht="16.5" customHeight="1" x14ac:dyDescent="0.25">
      <c r="A3" s="232"/>
      <c r="B3" s="233"/>
      <c r="C3" s="173" t="s">
        <v>4</v>
      </c>
      <c r="D3" s="235"/>
      <c r="E3" s="235"/>
      <c r="F3" s="235"/>
      <c r="G3" s="235"/>
      <c r="H3" s="235"/>
      <c r="I3" s="235"/>
      <c r="J3" s="277"/>
      <c r="K3" s="284" t="s">
        <v>290</v>
      </c>
      <c r="L3" s="257"/>
      <c r="M3" s="257"/>
      <c r="N3" s="285"/>
    </row>
    <row r="4" spans="1:14" ht="16.5" customHeight="1" x14ac:dyDescent="0.25">
      <c r="A4" s="234"/>
      <c r="B4" s="226"/>
      <c r="C4" s="234"/>
      <c r="D4" s="225"/>
      <c r="E4" s="225"/>
      <c r="F4" s="225"/>
      <c r="G4" s="225"/>
      <c r="H4" s="225"/>
      <c r="I4" s="225"/>
      <c r="J4" s="225"/>
      <c r="K4" s="287" t="s">
        <v>292</v>
      </c>
      <c r="L4" s="288"/>
      <c r="M4" s="288"/>
      <c r="N4" s="289"/>
    </row>
    <row r="5" spans="1:14" ht="7.5" customHeight="1" x14ac:dyDescent="0.25">
      <c r="A5" s="271"/>
      <c r="B5" s="222"/>
      <c r="C5" s="222"/>
      <c r="D5" s="222"/>
      <c r="E5" s="222"/>
      <c r="F5" s="222"/>
      <c r="G5" s="222"/>
      <c r="H5" s="222"/>
      <c r="I5" s="222"/>
      <c r="J5" s="222"/>
      <c r="K5" s="225"/>
      <c r="L5" s="225"/>
      <c r="M5" s="225"/>
      <c r="N5" s="226"/>
    </row>
    <row r="6" spans="1:14" ht="16.5" customHeight="1" x14ac:dyDescent="0.25">
      <c r="A6" s="240" t="s">
        <v>7</v>
      </c>
      <c r="B6" s="222"/>
      <c r="C6" s="223"/>
      <c r="D6" s="253" t="str">
        <f>+Identificación!C8</f>
        <v>Oportunidad en la gestión integral  del proceso de bienes, servicios y planta física.</v>
      </c>
      <c r="E6" s="222"/>
      <c r="F6" s="222"/>
      <c r="G6" s="222"/>
      <c r="H6" s="222"/>
      <c r="I6" s="222"/>
      <c r="J6" s="222"/>
      <c r="K6" s="222"/>
      <c r="L6" s="222"/>
      <c r="M6" s="222"/>
      <c r="N6" s="223"/>
    </row>
    <row r="7" spans="1:14" ht="16.5" customHeight="1" x14ac:dyDescent="0.25">
      <c r="A7" s="240" t="s">
        <v>9</v>
      </c>
      <c r="B7" s="222"/>
      <c r="C7" s="223"/>
      <c r="D7" s="254"/>
      <c r="E7" s="222"/>
      <c r="F7" s="222"/>
      <c r="G7" s="222"/>
      <c r="H7" s="222"/>
      <c r="I7" s="222"/>
      <c r="J7" s="222"/>
      <c r="K7" s="222"/>
      <c r="L7" s="222"/>
      <c r="M7" s="222"/>
      <c r="N7" s="223"/>
    </row>
    <row r="8" spans="1:14" ht="16.5" customHeight="1" x14ac:dyDescent="0.25">
      <c r="A8" s="202"/>
      <c r="B8" s="222"/>
      <c r="C8" s="222"/>
      <c r="D8" s="222"/>
      <c r="E8" s="222"/>
      <c r="F8" s="222"/>
      <c r="G8" s="222"/>
      <c r="H8" s="222"/>
      <c r="I8" s="222"/>
      <c r="J8" s="222"/>
      <c r="K8" s="222"/>
      <c r="L8" s="222"/>
      <c r="M8" s="222"/>
      <c r="N8" s="223"/>
    </row>
    <row r="9" spans="1:14" ht="21" customHeight="1" x14ac:dyDescent="0.25">
      <c r="A9" s="275" t="s">
        <v>13</v>
      </c>
      <c r="B9" s="222"/>
      <c r="C9" s="222"/>
      <c r="D9" s="222"/>
      <c r="E9" s="222"/>
      <c r="F9" s="222"/>
      <c r="G9" s="222"/>
      <c r="H9" s="222"/>
      <c r="I9" s="222"/>
      <c r="J9" s="222"/>
      <c r="K9" s="222"/>
      <c r="L9" s="222"/>
      <c r="M9" s="222"/>
      <c r="N9" s="223"/>
    </row>
    <row r="10" spans="1:14" ht="49.5" x14ac:dyDescent="0.25">
      <c r="A10" s="1" t="s">
        <v>14</v>
      </c>
      <c r="B10" s="1" t="s">
        <v>347</v>
      </c>
      <c r="C10" s="2" t="s">
        <v>15</v>
      </c>
      <c r="D10" s="3" t="s">
        <v>17</v>
      </c>
      <c r="E10" s="3" t="s">
        <v>18</v>
      </c>
      <c r="F10" s="3" t="s">
        <v>19</v>
      </c>
      <c r="G10" s="3" t="s">
        <v>20</v>
      </c>
      <c r="H10" s="3" t="s">
        <v>21</v>
      </c>
      <c r="I10" s="3" t="s">
        <v>22</v>
      </c>
      <c r="J10" s="3" t="s">
        <v>23</v>
      </c>
      <c r="K10" s="2" t="s">
        <v>24</v>
      </c>
      <c r="L10" s="3" t="s">
        <v>25</v>
      </c>
      <c r="M10" s="3" t="s">
        <v>26</v>
      </c>
      <c r="N10" s="3" t="s">
        <v>29</v>
      </c>
    </row>
    <row r="11" spans="1:14" s="105" customFormat="1" ht="24.75" customHeight="1" x14ac:dyDescent="0.25">
      <c r="A11" s="108" t="str">
        <f>+Identificación!I16</f>
        <v>% de respuestas inmediatas</v>
      </c>
      <c r="B11" s="129" t="s">
        <v>299</v>
      </c>
      <c r="C11" s="111">
        <f>IFERROR(Seguimiento!D13/Seguimiento!$D$16,)</f>
        <v>0.5</v>
      </c>
      <c r="D11" s="111">
        <f>IFERROR(Seguimiento!E13/Seguimiento!E16,)</f>
        <v>0</v>
      </c>
      <c r="E11" s="111">
        <f>IFERROR(Seguimiento!F13/Seguimiento!F16,)</f>
        <v>0</v>
      </c>
      <c r="F11" s="111">
        <f>IFERROR(Seguimiento!G13/Seguimiento!G16,)</f>
        <v>0</v>
      </c>
      <c r="G11" s="111">
        <f>IFERROR(Seguimiento!H13/Seguimiento!H16,)</f>
        <v>0</v>
      </c>
      <c r="H11" s="111">
        <f>IFERROR(Seguimiento!I13/Seguimiento!I16,)</f>
        <v>0</v>
      </c>
      <c r="I11" s="111">
        <f>IFERROR(Seguimiento!J13/Seguimiento!J16,)</f>
        <v>2.6315789473684209E-2</v>
      </c>
      <c r="J11" s="111">
        <f>IFERROR(Seguimiento!K13/Seguimiento!K16,)</f>
        <v>0.16666666666666666</v>
      </c>
      <c r="K11" s="111">
        <f>IFERROR(Seguimiento!L13/Seguimiento!L16,)</f>
        <v>0</v>
      </c>
      <c r="L11" s="113"/>
      <c r="M11" s="113"/>
      <c r="N11" s="113"/>
    </row>
    <row r="12" spans="1:14" s="105" customFormat="1" ht="24.75" customHeight="1" x14ac:dyDescent="0.25">
      <c r="A12" s="108" t="str">
        <f>+Identificación!I17</f>
        <v>% de respuesta dentro de los términos</v>
      </c>
      <c r="B12" s="129" t="s">
        <v>299</v>
      </c>
      <c r="C12" s="113">
        <f>IFERROR(Seguimiento!D14/Seguimiento!D16,)</f>
        <v>0.5</v>
      </c>
      <c r="D12" s="113">
        <f>IFERROR(Seguimiento!E14/Seguimiento!E16,)</f>
        <v>0.96296296296296291</v>
      </c>
      <c r="E12" s="113">
        <f>IFERROR(Seguimiento!F14/Seguimiento!F16,)</f>
        <v>0.95238095238095233</v>
      </c>
      <c r="F12" s="113">
        <f>IFERROR(Seguimiento!G14/Seguimiento!G16,)</f>
        <v>0.9375</v>
      </c>
      <c r="G12" s="113">
        <f>IFERROR(Seguimiento!H14/Seguimiento!H16,)</f>
        <v>1</v>
      </c>
      <c r="H12" s="113">
        <f>IFERROR(Seguimiento!I14/Seguimiento!I16,)</f>
        <v>1</v>
      </c>
      <c r="I12" s="113">
        <f>IFERROR(Seguimiento!J14/Seguimiento!J16,)</f>
        <v>0.94736842105263153</v>
      </c>
      <c r="J12" s="113">
        <f>IFERROR(Seguimiento!K14/Seguimiento!K16,)</f>
        <v>0.83333333333333337</v>
      </c>
      <c r="K12" s="113">
        <f>IFERROR(Seguimiento!L14/Seguimiento!L16,)</f>
        <v>1</v>
      </c>
      <c r="L12" s="113"/>
      <c r="M12" s="113"/>
      <c r="N12" s="113"/>
    </row>
    <row r="13" spans="1:14" s="105" customFormat="1" ht="24.75" customHeight="1" x14ac:dyDescent="0.25">
      <c r="A13" s="108" t="str">
        <f>+Identificación!I18</f>
        <v>% de respuestas fuera del tiempo</v>
      </c>
      <c r="B13" s="129" t="s">
        <v>299</v>
      </c>
      <c r="C13" s="111">
        <f>IFERROR(Seguimiento!D15/Seguimiento!D16,)</f>
        <v>0</v>
      </c>
      <c r="D13" s="111">
        <f>IFERROR(Seguimiento!E15/Seguimiento!E16,0)</f>
        <v>3.7037037037037035E-2</v>
      </c>
      <c r="E13" s="111">
        <f>IFERROR(Seguimiento!F15/Seguimiento!F16,)</f>
        <v>4.7619047619047616E-2</v>
      </c>
      <c r="F13" s="111">
        <f>IFERROR(Seguimiento!G15/Seguimiento!G16,)</f>
        <v>6.25E-2</v>
      </c>
      <c r="G13" s="111">
        <f>IFERROR(Seguimiento!H15/Seguimiento!H16,)</f>
        <v>0</v>
      </c>
      <c r="H13" s="111">
        <f>IFERROR(Seguimiento!I15/Seguimiento!I16,)</f>
        <v>0</v>
      </c>
      <c r="I13" s="111">
        <f>IFERROR(Seguimiento!J15/Seguimiento!J16,)</f>
        <v>2.6315789473684209E-2</v>
      </c>
      <c r="J13" s="111">
        <f>IFERROR(Seguimiento!K15/Seguimiento!K16,)</f>
        <v>0</v>
      </c>
      <c r="K13" s="111">
        <f>IFERROR(Seguimiento!L15/Seguimiento!L16,)</f>
        <v>0</v>
      </c>
      <c r="L13" s="113"/>
      <c r="M13" s="113"/>
      <c r="N13" s="113"/>
    </row>
    <row r="14" spans="1:14" s="105" customFormat="1" ht="24.75" customHeight="1" x14ac:dyDescent="0.25">
      <c r="A14" s="108" t="str">
        <f>+Identificación!I20</f>
        <v>Número de bienes faltantes identificados en inventario actual vigencia (2019)</v>
      </c>
      <c r="B14" s="166">
        <v>59</v>
      </c>
      <c r="C14" s="129" t="s">
        <v>299</v>
      </c>
      <c r="D14" s="129" t="s">
        <v>299</v>
      </c>
      <c r="E14" s="129" t="s">
        <v>299</v>
      </c>
      <c r="F14" s="129" t="s">
        <v>299</v>
      </c>
      <c r="G14" s="129" t="s">
        <v>299</v>
      </c>
      <c r="H14" s="129" t="s">
        <v>299</v>
      </c>
      <c r="I14" s="129" t="s">
        <v>299</v>
      </c>
      <c r="J14" s="129" t="s">
        <v>299</v>
      </c>
      <c r="K14" s="129" t="str">
        <f>+Seguimiento!L17</f>
        <v>n.a</v>
      </c>
      <c r="L14" s="113"/>
      <c r="M14" s="113"/>
      <c r="N14" s="113"/>
    </row>
    <row r="15" spans="1:14" s="105" customFormat="1" ht="24.75" customHeight="1" x14ac:dyDescent="0.25">
      <c r="A15" s="108" t="str">
        <f>+Identificación!I21</f>
        <v>% de Paz y Salvos expedidos inmediatamente</v>
      </c>
      <c r="B15" s="129" t="s">
        <v>299</v>
      </c>
      <c r="C15" s="113">
        <f>IFERROR(Seguimiento!D18/Seguimiento!D$21,)</f>
        <v>0.54</v>
      </c>
      <c r="D15" s="113">
        <f>IFERROR(Seguimiento!E18/Seguimiento!E$21,)</f>
        <v>0.54</v>
      </c>
      <c r="E15" s="113">
        <f>IFERROR(Seguimiento!F18/Seguimiento!F$21,)</f>
        <v>0.54</v>
      </c>
      <c r="F15" s="113">
        <f>IFERROR(Seguimiento!G18/Seguimiento!G$21,)</f>
        <v>0.75</v>
      </c>
      <c r="G15" s="113">
        <f>IFERROR(Seguimiento!H18/Seguimiento!H$21,)</f>
        <v>0.75</v>
      </c>
      <c r="H15" s="113">
        <f>IFERROR(Seguimiento!I18/Seguimiento!I$21,)</f>
        <v>0.68181818181818177</v>
      </c>
      <c r="I15" s="113">
        <f>IFERROR(Seguimiento!J18/Seguimiento!J$21,)</f>
        <v>0.41666666666666669</v>
      </c>
      <c r="J15" s="113">
        <f>IFERROR(Seguimiento!K18/Seguimiento!K$21,)</f>
        <v>0.16</v>
      </c>
      <c r="K15" s="113">
        <f>IFERROR(Seguimiento!L18/Seguimiento!L$21,)</f>
        <v>0.33333333333333331</v>
      </c>
      <c r="L15" s="113"/>
      <c r="M15" s="113"/>
      <c r="N15" s="113"/>
    </row>
    <row r="16" spans="1:14" s="105" customFormat="1" ht="24.75" customHeight="1" x14ac:dyDescent="0.25">
      <c r="A16" s="108" t="str">
        <f>+Identificación!I22</f>
        <v>% de Paz y Salvos expedidos dentro de los términos</v>
      </c>
      <c r="B16" s="129" t="s">
        <v>299</v>
      </c>
      <c r="C16" s="113">
        <f>IFERROR(Seguimiento!D19/Seguimiento!D$21,)</f>
        <v>0.45</v>
      </c>
      <c r="D16" s="113">
        <f>IFERROR(Seguimiento!E19/Seguimiento!E$21,)</f>
        <v>0.45000000000000007</v>
      </c>
      <c r="E16" s="113">
        <f>IFERROR(Seguimiento!F19/Seguimiento!F$21,)</f>
        <v>0.45000000000000007</v>
      </c>
      <c r="F16" s="113">
        <f>IFERROR(Seguimiento!G19/Seguimiento!G$21,)</f>
        <v>0.25</v>
      </c>
      <c r="G16" s="113">
        <f>IFERROR(Seguimiento!H19/Seguimiento!H$21,)</f>
        <v>0.25</v>
      </c>
      <c r="H16" s="113">
        <f>IFERROR(Seguimiento!I19/Seguimiento!I$21,)</f>
        <v>0.31818181818181818</v>
      </c>
      <c r="I16" s="113">
        <f>IFERROR(Seguimiento!J19/Seguimiento!J$21,)</f>
        <v>0.58333333333333337</v>
      </c>
      <c r="J16" s="113">
        <f>IFERROR(Seguimiento!K19/Seguimiento!K$21,)</f>
        <v>0.8</v>
      </c>
      <c r="K16" s="113">
        <f>IFERROR(Seguimiento!L19/Seguimiento!L$21,)</f>
        <v>0.66666666666666663</v>
      </c>
      <c r="L16" s="113"/>
      <c r="M16" s="113"/>
      <c r="N16" s="113"/>
    </row>
    <row r="17" spans="1:14" s="105" customFormat="1" ht="24.75" customHeight="1" x14ac:dyDescent="0.25">
      <c r="A17" s="108" t="str">
        <f>+Identificación!I23</f>
        <v>% de Paz y Salvos expedidos fuera del tiempo</v>
      </c>
      <c r="B17" s="129" t="s">
        <v>299</v>
      </c>
      <c r="C17" s="113">
        <f>IFERROR(Seguimiento!D20/Seguimiento!D$21,)</f>
        <v>0.01</v>
      </c>
      <c r="D17" s="113">
        <f>IFERROR(Seguimiento!E20/Seguimiento!E$21,)</f>
        <v>0.01</v>
      </c>
      <c r="E17" s="113">
        <f>IFERROR(Seguimiento!F20/Seguimiento!F$21,)</f>
        <v>0.01</v>
      </c>
      <c r="F17" s="113">
        <f>IFERROR(Seguimiento!G20/Seguimiento!G$21,)</f>
        <v>0</v>
      </c>
      <c r="G17" s="113">
        <f>IFERROR(Seguimiento!H20/Seguimiento!H$21,)</f>
        <v>0</v>
      </c>
      <c r="H17" s="113">
        <f>IFERROR(Seguimiento!I20/Seguimiento!I$21,)</f>
        <v>0</v>
      </c>
      <c r="I17" s="113">
        <f>IFERROR(Seguimiento!J20/Seguimiento!J$21,)</f>
        <v>0</v>
      </c>
      <c r="J17" s="113">
        <f>IFERROR(Seguimiento!K20/Seguimiento!K$21,)</f>
        <v>0.04</v>
      </c>
      <c r="K17" s="113">
        <f>IFERROR(Seguimiento!L20/Seguimiento!L$21,)</f>
        <v>0</v>
      </c>
      <c r="L17" s="113"/>
      <c r="M17" s="113"/>
      <c r="N17" s="113"/>
    </row>
    <row r="18" spans="1:14" s="105" customFormat="1" ht="24.75" customHeight="1" x14ac:dyDescent="0.25">
      <c r="A18" s="108" t="str">
        <f>+Identificación!I25</f>
        <v>Cantidad de libros que llevan entre uno (1) y seis ( 6 ) meses en stock</v>
      </c>
      <c r="B18" s="129" t="s">
        <v>299</v>
      </c>
      <c r="C18" s="129">
        <f>+Seguimiento!D22</f>
        <v>84392</v>
      </c>
      <c r="D18" s="129">
        <f>+Seguimiento!E22</f>
        <v>67183</v>
      </c>
      <c r="E18" s="129">
        <f>+Seguimiento!F22</f>
        <v>83881</v>
      </c>
      <c r="F18" s="129">
        <f>+Seguimiento!G22</f>
        <v>63443</v>
      </c>
      <c r="G18" s="129">
        <f>+Seguimiento!H22</f>
        <v>34981</v>
      </c>
      <c r="H18" s="129">
        <f>+Seguimiento!I22</f>
        <v>23520</v>
      </c>
      <c r="I18" s="129">
        <f>+Seguimiento!J22</f>
        <v>22307</v>
      </c>
      <c r="J18" s="129">
        <f>+Seguimiento!K22</f>
        <v>18392</v>
      </c>
      <c r="K18" s="129">
        <f>+Seguimiento!L22</f>
        <v>41034</v>
      </c>
      <c r="L18" s="111"/>
      <c r="M18" s="104"/>
      <c r="N18" s="111"/>
    </row>
    <row r="19" spans="1:14" s="105" customFormat="1" ht="24.75" customHeight="1" x14ac:dyDescent="0.25">
      <c r="A19" s="108" t="str">
        <f>+Identificación!I26</f>
        <v>Cantidad de libros que llevan entre siete (7) y doce (12) meses en stock</v>
      </c>
      <c r="B19" s="129" t="s">
        <v>299</v>
      </c>
      <c r="C19" s="129">
        <f>+Seguimiento!D23</f>
        <v>4043</v>
      </c>
      <c r="D19" s="129">
        <f>+Seguimiento!E23</f>
        <v>4638</v>
      </c>
      <c r="E19" s="129">
        <f>+Seguimiento!F23</f>
        <v>7843</v>
      </c>
      <c r="F19" s="129">
        <f>+Seguimiento!G23</f>
        <v>8419</v>
      </c>
      <c r="G19" s="129">
        <f>+Seguimiento!H23</f>
        <v>3713</v>
      </c>
      <c r="H19" s="129">
        <f>+Seguimiento!I23</f>
        <v>16849</v>
      </c>
      <c r="I19" s="129">
        <f>+Seguimiento!J23</f>
        <v>15118</v>
      </c>
      <c r="J19" s="129">
        <f>+Seguimiento!K23</f>
        <v>12748</v>
      </c>
      <c r="K19" s="129">
        <f>+Seguimiento!L23</f>
        <v>19113</v>
      </c>
      <c r="L19" s="104"/>
      <c r="M19" s="104"/>
      <c r="N19" s="104"/>
    </row>
    <row r="20" spans="1:14" s="105" customFormat="1" ht="24.75" customHeight="1" x14ac:dyDescent="0.25">
      <c r="A20" s="108" t="str">
        <f>+Identificación!I27</f>
        <v>Cantidad de libros que llevan más de doce (12) meses en stock</v>
      </c>
      <c r="B20" s="129" t="s">
        <v>299</v>
      </c>
      <c r="C20" s="129">
        <f>+Seguimiento!D24</f>
        <v>13784</v>
      </c>
      <c r="D20" s="129">
        <f>+Seguimiento!E24</f>
        <v>13484</v>
      </c>
      <c r="E20" s="129">
        <f>+Seguimiento!F24</f>
        <v>9919</v>
      </c>
      <c r="F20" s="129">
        <f>+Seguimiento!G24</f>
        <v>8024</v>
      </c>
      <c r="G20" s="129">
        <f>+Seguimiento!H24</f>
        <v>7874</v>
      </c>
      <c r="H20" s="129">
        <f>+Seguimiento!I24</f>
        <v>7874</v>
      </c>
      <c r="I20" s="129">
        <f>+Seguimiento!J24</f>
        <v>10816</v>
      </c>
      <c r="J20" s="129">
        <f>+Seguimiento!K24</f>
        <v>9147</v>
      </c>
      <c r="K20" s="129">
        <f>+Seguimiento!L24</f>
        <v>10466</v>
      </c>
      <c r="L20" s="104"/>
      <c r="M20" s="104"/>
      <c r="N20" s="104"/>
    </row>
    <row r="21" spans="1:14" s="105" customFormat="1" ht="24.75" hidden="1" customHeight="1" x14ac:dyDescent="0.25">
      <c r="A21" s="108" t="str">
        <f>+Identificación!I28</f>
        <v>Porcentaje de cumplimiento del cronograma de mantenimiento</v>
      </c>
      <c r="B21" s="85"/>
      <c r="C21" s="104"/>
      <c r="D21" s="104"/>
      <c r="E21" s="104"/>
      <c r="F21" s="104"/>
      <c r="G21" s="104"/>
      <c r="H21" s="104"/>
      <c r="I21" s="104"/>
      <c r="J21" s="104"/>
      <c r="K21" s="104"/>
      <c r="L21" s="104"/>
      <c r="M21" s="104"/>
      <c r="N21" s="104"/>
    </row>
    <row r="22" spans="1:14" s="105" customFormat="1" ht="24.75" hidden="1" customHeight="1" x14ac:dyDescent="0.25">
      <c r="A22" s="108" t="str">
        <f>+Identificación!I33</f>
        <v>Variación del consumo de agua</v>
      </c>
      <c r="B22" s="116"/>
      <c r="C22" s="104"/>
      <c r="D22" s="104"/>
      <c r="E22" s="104"/>
      <c r="F22" s="104"/>
      <c r="G22" s="104"/>
      <c r="H22" s="104"/>
      <c r="I22" s="104"/>
      <c r="J22" s="104"/>
      <c r="K22" s="104"/>
      <c r="L22" s="104"/>
      <c r="M22" s="104"/>
      <c r="N22" s="104"/>
    </row>
    <row r="23" spans="1:14" s="105" customFormat="1" ht="24.75" hidden="1" customHeight="1" x14ac:dyDescent="0.25">
      <c r="A23" s="108" t="str">
        <f>+Identificación!I34</f>
        <v>Variación del costo de consumo de agua</v>
      </c>
      <c r="B23" s="116"/>
      <c r="C23" s="104"/>
      <c r="D23" s="104"/>
      <c r="E23" s="104"/>
      <c r="F23" s="104"/>
      <c r="G23" s="104"/>
      <c r="H23" s="104"/>
      <c r="I23" s="104"/>
      <c r="J23" s="104"/>
      <c r="K23" s="104"/>
      <c r="L23" s="104"/>
      <c r="M23" s="104"/>
      <c r="N23" s="104"/>
    </row>
    <row r="24" spans="1:14" s="105" customFormat="1" ht="24.75" hidden="1" customHeight="1" x14ac:dyDescent="0.25">
      <c r="A24" s="108" t="str">
        <f>+Identificación!I35</f>
        <v>Variación del consumo de energía</v>
      </c>
      <c r="B24" s="116"/>
      <c r="C24" s="104"/>
      <c r="D24" s="104"/>
      <c r="E24" s="104"/>
      <c r="F24" s="104"/>
      <c r="G24" s="104"/>
      <c r="H24" s="104"/>
      <c r="I24" s="104"/>
      <c r="J24" s="104"/>
      <c r="K24" s="104"/>
      <c r="L24" s="104"/>
      <c r="M24" s="104"/>
      <c r="N24" s="104"/>
    </row>
    <row r="25" spans="1:14" s="105" customFormat="1" ht="24.75" hidden="1" customHeight="1" x14ac:dyDescent="0.25">
      <c r="A25" s="108" t="str">
        <f>+Identificación!I36</f>
        <v>Variación del costo de consumo de energía</v>
      </c>
      <c r="B25" s="116"/>
      <c r="C25" s="104"/>
      <c r="D25" s="104"/>
      <c r="E25" s="104"/>
      <c r="F25" s="104"/>
      <c r="G25" s="104"/>
      <c r="H25" s="104"/>
      <c r="I25" s="104"/>
      <c r="J25" s="104"/>
      <c r="K25" s="104"/>
      <c r="L25" s="104"/>
      <c r="M25" s="104"/>
      <c r="N25" s="104"/>
    </row>
    <row r="26" spans="1:14" s="105" customFormat="1" ht="24.75" hidden="1" customHeight="1" x14ac:dyDescent="0.25">
      <c r="A26" s="108" t="str">
        <f>+Identificación!I37</f>
        <v>Porcentaje de residuos aprovechables recolectados</v>
      </c>
      <c r="B26" s="116"/>
      <c r="C26" s="104"/>
      <c r="D26" s="104"/>
      <c r="E26" s="104"/>
      <c r="F26" s="104"/>
      <c r="G26" s="104"/>
      <c r="H26" s="104"/>
      <c r="I26" s="104"/>
      <c r="J26" s="104"/>
      <c r="K26" s="104"/>
      <c r="L26" s="104"/>
      <c r="M26" s="104"/>
      <c r="N26" s="104"/>
    </row>
    <row r="27" spans="1:14" ht="14.25" customHeight="1" x14ac:dyDescent="0.25">
      <c r="A27" s="188"/>
      <c r="B27" s="277"/>
      <c r="C27" s="277"/>
      <c r="D27" s="277"/>
      <c r="E27" s="277"/>
      <c r="F27" s="277"/>
      <c r="G27" s="277"/>
      <c r="H27" s="277"/>
      <c r="I27" s="277"/>
      <c r="J27" s="277"/>
      <c r="K27" s="277"/>
      <c r="L27" s="277"/>
      <c r="M27" s="277"/>
      <c r="N27" s="231"/>
    </row>
    <row r="28" spans="1:14" ht="18" customHeight="1" x14ac:dyDescent="0.25">
      <c r="A28" s="276" t="s">
        <v>33</v>
      </c>
      <c r="B28" s="273"/>
      <c r="C28" s="273"/>
      <c r="D28" s="273"/>
      <c r="E28" s="273"/>
      <c r="F28" s="273"/>
      <c r="G28" s="273"/>
      <c r="H28" s="273"/>
      <c r="I28" s="273"/>
      <c r="J28" s="273"/>
      <c r="K28" s="273"/>
      <c r="L28" s="273"/>
      <c r="M28" s="273"/>
      <c r="N28" s="273"/>
    </row>
    <row r="29" spans="1:14" ht="16.5" x14ac:dyDescent="0.3">
      <c r="A29" s="279" t="s">
        <v>35</v>
      </c>
      <c r="B29" s="273"/>
      <c r="C29" s="273"/>
      <c r="D29" s="273"/>
      <c r="E29" s="273"/>
      <c r="F29" s="273"/>
      <c r="G29" s="273"/>
      <c r="H29" s="274" t="s">
        <v>36</v>
      </c>
      <c r="I29" s="273"/>
      <c r="J29" s="273"/>
      <c r="K29" s="273"/>
      <c r="L29" s="278" t="s">
        <v>37</v>
      </c>
      <c r="M29" s="273"/>
      <c r="N29" s="273"/>
    </row>
    <row r="30" spans="1:14" ht="16.5" customHeight="1" x14ac:dyDescent="0.25">
      <c r="A30" s="151" t="s">
        <v>38</v>
      </c>
      <c r="B30" s="280" t="s">
        <v>14</v>
      </c>
      <c r="C30" s="273"/>
      <c r="D30" s="273"/>
      <c r="E30" s="159" t="s">
        <v>40</v>
      </c>
      <c r="F30" s="161" t="s">
        <v>42</v>
      </c>
      <c r="G30" s="160" t="s">
        <v>45</v>
      </c>
      <c r="H30" s="152" t="s">
        <v>46</v>
      </c>
      <c r="I30" s="152" t="s">
        <v>49</v>
      </c>
      <c r="J30" s="152" t="s">
        <v>51</v>
      </c>
      <c r="K30" s="152" t="s">
        <v>52</v>
      </c>
      <c r="L30" s="153" t="s">
        <v>53</v>
      </c>
      <c r="M30" s="272" t="s">
        <v>55</v>
      </c>
      <c r="N30" s="273"/>
    </row>
    <row r="31" spans="1:14" ht="31.5" customHeight="1" x14ac:dyDescent="0.25">
      <c r="A31" s="269" t="str">
        <f>+Seguimiento!A13</f>
        <v>Oportunidad de respuesta a solicitudes de ingreso</v>
      </c>
      <c r="B31" s="268" t="str">
        <f>+A11</f>
        <v>% de respuestas inmediatas</v>
      </c>
      <c r="C31" s="268"/>
      <c r="D31" s="268"/>
      <c r="E31" s="270" t="s">
        <v>321</v>
      </c>
      <c r="F31" s="270" t="s">
        <v>319</v>
      </c>
      <c r="G31" s="270" t="s">
        <v>320</v>
      </c>
      <c r="H31" s="162">
        <f>(Seguimiento!D13+Seguimiento!E13+Seguimiento!F13)/(Seguimiento!$D$16+Seguimiento!$E$16+Seguimiento!$F$16)</f>
        <v>3.7037037037037035E-2</v>
      </c>
      <c r="I31" s="162">
        <f>(Seguimiento!G13+Seguimiento!H13+Seguimiento!I13)/(Seguimiento!$G$16+Seguimiento!$H$16+Seguimiento!$I$16)</f>
        <v>0</v>
      </c>
      <c r="J31" s="162">
        <f>(Seguimiento!J13+Seguimiento!K13+Seguimiento!L13)/(Seguimiento!$J$16+Seguimiento!$K$16+Seguimiento!$L$16)</f>
        <v>3.8461538461538464E-2</v>
      </c>
      <c r="K31" s="162"/>
      <c r="L31" s="164" t="s">
        <v>299</v>
      </c>
      <c r="M31" s="266" t="s">
        <v>299</v>
      </c>
      <c r="N31" s="267"/>
    </row>
    <row r="32" spans="1:14" s="114" customFormat="1" ht="31.5" customHeight="1" x14ac:dyDescent="0.25">
      <c r="A32" s="269"/>
      <c r="B32" s="268" t="str">
        <f>+A12</f>
        <v>% de respuesta dentro de los términos</v>
      </c>
      <c r="C32" s="268"/>
      <c r="D32" s="268"/>
      <c r="E32" s="270"/>
      <c r="F32" s="270"/>
      <c r="G32" s="270"/>
      <c r="H32" s="165">
        <f>(Seguimiento!D14+Seguimiento!E14+Seguimiento!F14)/(Seguimiento!$D$16+Seguimiento!$E$16+Seguimiento!$F$16)</f>
        <v>0.92592592592592593</v>
      </c>
      <c r="I32" s="165">
        <f>(Seguimiento!G14+Seguimiento!H14+Seguimiento!I14)/(Seguimiento!$G$16+Seguimiento!$H$16+Seguimiento!$I$16)</f>
        <v>0.97014925373134331</v>
      </c>
      <c r="J32" s="165">
        <f>(Seguimiento!J14+Seguimiento!K14+Seguimiento!L14)/(Seguimiento!$J$16+Seguimiento!$K$16+Seguimiento!$L$16)</f>
        <v>0.94230769230769229</v>
      </c>
      <c r="K32" s="162"/>
      <c r="L32" s="164" t="s">
        <v>299</v>
      </c>
      <c r="M32" s="266" t="s">
        <v>299</v>
      </c>
      <c r="N32" s="267"/>
    </row>
    <row r="33" spans="1:16" s="114" customFormat="1" ht="31.5" customHeight="1" x14ac:dyDescent="0.25">
      <c r="A33" s="269"/>
      <c r="B33" s="268" t="str">
        <f>+A13</f>
        <v>% de respuestas fuera del tiempo</v>
      </c>
      <c r="C33" s="268"/>
      <c r="D33" s="268"/>
      <c r="E33" s="270"/>
      <c r="F33" s="270"/>
      <c r="G33" s="270"/>
      <c r="H33" s="162">
        <f>(Seguimiento!D15+Seguimiento!E15+Seguimiento!F15)/(Seguimiento!$D$16+Seguimiento!$E$16+Seguimiento!$F$16)</f>
        <v>3.7037037037037035E-2</v>
      </c>
      <c r="I33" s="162">
        <f>(Seguimiento!G15+Seguimiento!H15+Seguimiento!I15)/(Seguimiento!$G$16+Seguimiento!$H$16+Seguimiento!$I$16)</f>
        <v>2.9850746268656716E-2</v>
      </c>
      <c r="J33" s="162">
        <f>(Seguimiento!J15+Seguimiento!K15+Seguimiento!L15)/(Seguimiento!$J$16+Seguimiento!$K$16+Seguimiento!$L$16)</f>
        <v>1.9230769230769232E-2</v>
      </c>
      <c r="K33" s="162"/>
      <c r="L33" s="164" t="s">
        <v>299</v>
      </c>
      <c r="M33" s="266" t="s">
        <v>299</v>
      </c>
      <c r="N33" s="267"/>
    </row>
    <row r="34" spans="1:16" s="117" customFormat="1" ht="31.5" customHeight="1" x14ac:dyDescent="0.25">
      <c r="A34" s="158" t="str">
        <f>Seguimiento!A17</f>
        <v>Control de bienes</v>
      </c>
      <c r="B34" s="268" t="str">
        <f>+A14</f>
        <v>Número de bienes faltantes identificados en inventario actual vigencia (2019)</v>
      </c>
      <c r="C34" s="268"/>
      <c r="D34" s="268"/>
      <c r="E34" s="127" t="s">
        <v>299</v>
      </c>
      <c r="F34" s="127" t="s">
        <v>299</v>
      </c>
      <c r="G34" s="127" t="s">
        <v>299</v>
      </c>
      <c r="H34" s="127" t="s">
        <v>299</v>
      </c>
      <c r="I34" s="127" t="s">
        <v>299</v>
      </c>
      <c r="J34" s="127" t="s">
        <v>299</v>
      </c>
      <c r="K34" s="162"/>
      <c r="L34" s="164" t="s">
        <v>299</v>
      </c>
      <c r="M34" s="266" t="s">
        <v>299</v>
      </c>
      <c r="N34" s="267"/>
    </row>
    <row r="35" spans="1:16" s="117" customFormat="1" ht="31.5" customHeight="1" x14ac:dyDescent="0.25">
      <c r="A35" s="269" t="str">
        <f>+Seguimiento!A18</f>
        <v>Expedición de Paz y Salvos</v>
      </c>
      <c r="B35" s="268" t="str">
        <f t="shared" ref="B35:B46" si="0">+A15</f>
        <v>% de Paz y Salvos expedidos inmediatamente</v>
      </c>
      <c r="C35" s="268"/>
      <c r="D35" s="268"/>
      <c r="E35" s="270" t="s">
        <v>332</v>
      </c>
      <c r="F35" s="270" t="s">
        <v>331</v>
      </c>
      <c r="G35" s="270" t="s">
        <v>330</v>
      </c>
      <c r="H35" s="312">
        <f>(Seguimiento!D18+Seguimiento!E18+Seguimiento!F18)/(Seguimiento!$D$21+Seguimiento!$E$21+Seguimiento!$F$21)</f>
        <v>0.54</v>
      </c>
      <c r="I35" s="312">
        <f>(Seguimiento!G18+Seguimiento!H18+Seguimiento!I18)/(Seguimiento!$G$21+Seguimiento!$H$21+Seguimiento!$I$21)</f>
        <v>0.72580645161290325</v>
      </c>
      <c r="J35" s="162">
        <f>(Seguimiento!J18+Seguimiento!K18+Seguimiento!L18)/(Seguimiento!$J$21+Seguimiento!$K$21+Seguimiento!$L$21)</f>
        <v>0.3</v>
      </c>
      <c r="K35" s="162"/>
      <c r="L35" s="164" t="s">
        <v>299</v>
      </c>
      <c r="M35" s="266" t="s">
        <v>299</v>
      </c>
      <c r="N35" s="267"/>
    </row>
    <row r="36" spans="1:16" s="117" customFormat="1" ht="31.5" customHeight="1" x14ac:dyDescent="0.25">
      <c r="A36" s="269"/>
      <c r="B36" s="268" t="str">
        <f t="shared" si="0"/>
        <v>% de Paz y Salvos expedidos dentro de los términos</v>
      </c>
      <c r="C36" s="268"/>
      <c r="D36" s="268"/>
      <c r="E36" s="270"/>
      <c r="F36" s="270"/>
      <c r="G36" s="270"/>
      <c r="H36" s="162">
        <f>(Seguimiento!D19+Seguimiento!E19+Seguimiento!F19)/(Seguimiento!$D$21+Seguimiento!$E$21+Seguimiento!$F$21)</f>
        <v>0.45000000000000007</v>
      </c>
      <c r="I36" s="162">
        <f>(Seguimiento!G19+Seguimiento!H19+Seguimiento!I19)/(Seguimiento!$G$21+Seguimiento!$H$21+Seguimiento!$I$21)</f>
        <v>0.27419354838709675</v>
      </c>
      <c r="J36" s="165">
        <f>(Seguimiento!J19+Seguimiento!K19+Seguimiento!L19)/(Seguimiento!$J$21+Seguimiento!$K$21+Seguimiento!$L$21)</f>
        <v>0.68571428571428572</v>
      </c>
      <c r="K36" s="162"/>
      <c r="L36" s="164" t="s">
        <v>299</v>
      </c>
      <c r="M36" s="266" t="s">
        <v>299</v>
      </c>
      <c r="N36" s="267"/>
    </row>
    <row r="37" spans="1:16" s="117" customFormat="1" ht="31.5" customHeight="1" x14ac:dyDescent="0.25">
      <c r="A37" s="269"/>
      <c r="B37" s="268" t="str">
        <f t="shared" si="0"/>
        <v>% de Paz y Salvos expedidos fuera del tiempo</v>
      </c>
      <c r="C37" s="268"/>
      <c r="D37" s="268"/>
      <c r="E37" s="270"/>
      <c r="F37" s="270"/>
      <c r="G37" s="270"/>
      <c r="H37" s="162">
        <f>(Seguimiento!D20+Seguimiento!E20+Seguimiento!F20)/(Seguimiento!$D$21+Seguimiento!$E$21+Seguimiento!$F$21)</f>
        <v>0.01</v>
      </c>
      <c r="I37" s="162">
        <f>(Seguimiento!G20+Seguimiento!H20+Seguimiento!I20)/(Seguimiento!$G$21+Seguimiento!$H$21+Seguimiento!$I$21)</f>
        <v>0</v>
      </c>
      <c r="J37" s="162">
        <f>(Seguimiento!J20+Seguimiento!K20+Seguimiento!L20)/(Seguimiento!$J$21+Seguimiento!$K$21+Seguimiento!$L$21)</f>
        <v>1.4285714285714285E-2</v>
      </c>
      <c r="K37" s="162"/>
      <c r="L37" s="164" t="s">
        <v>299</v>
      </c>
      <c r="M37" s="266" t="s">
        <v>299</v>
      </c>
      <c r="N37" s="267"/>
    </row>
    <row r="38" spans="1:16" s="117" customFormat="1" ht="31.5" customHeight="1" x14ac:dyDescent="0.25">
      <c r="A38" s="269" t="str">
        <f>+Seguimiento!A22</f>
        <v>Rotación de publicaciones almacenadas en bodega</v>
      </c>
      <c r="B38" s="268" t="str">
        <f t="shared" si="0"/>
        <v>Cantidad de libros que llevan entre uno (1) y seis ( 6 ) meses en stock</v>
      </c>
      <c r="C38" s="268"/>
      <c r="D38" s="268"/>
      <c r="E38" s="127" t="s">
        <v>299</v>
      </c>
      <c r="F38" s="127" t="s">
        <v>299</v>
      </c>
      <c r="G38" s="127" t="s">
        <v>299</v>
      </c>
      <c r="H38" s="163">
        <f>+E18</f>
        <v>83881</v>
      </c>
      <c r="I38" s="163">
        <f>+H18</f>
        <v>23520</v>
      </c>
      <c r="J38" s="163">
        <f>+K18</f>
        <v>41034</v>
      </c>
      <c r="K38" s="162"/>
      <c r="L38" s="164" t="s">
        <v>299</v>
      </c>
      <c r="M38" s="266" t="s">
        <v>299</v>
      </c>
      <c r="N38" s="267"/>
      <c r="P38" s="144"/>
    </row>
    <row r="39" spans="1:16" s="117" customFormat="1" ht="31.5" customHeight="1" x14ac:dyDescent="0.25">
      <c r="A39" s="269"/>
      <c r="B39" s="268" t="str">
        <f t="shared" si="0"/>
        <v>Cantidad de libros que llevan entre siete (7) y doce (12) meses en stock</v>
      </c>
      <c r="C39" s="268"/>
      <c r="D39" s="268"/>
      <c r="E39" s="127" t="s">
        <v>299</v>
      </c>
      <c r="F39" s="127" t="s">
        <v>299</v>
      </c>
      <c r="G39" s="127" t="s">
        <v>299</v>
      </c>
      <c r="H39" s="163">
        <f>+E19</f>
        <v>7843</v>
      </c>
      <c r="I39" s="163">
        <f>+H19</f>
        <v>16849</v>
      </c>
      <c r="J39" s="163">
        <f>+K19</f>
        <v>19113</v>
      </c>
      <c r="K39" s="162"/>
      <c r="L39" s="164" t="s">
        <v>299</v>
      </c>
      <c r="M39" s="266" t="s">
        <v>299</v>
      </c>
      <c r="N39" s="267"/>
      <c r="P39" s="144"/>
    </row>
    <row r="40" spans="1:16" s="117" customFormat="1" ht="31.5" customHeight="1" x14ac:dyDescent="0.25">
      <c r="A40" s="269"/>
      <c r="B40" s="268" t="str">
        <f t="shared" si="0"/>
        <v>Cantidad de libros que llevan más de doce (12) meses en stock</v>
      </c>
      <c r="C40" s="268"/>
      <c r="D40" s="268"/>
      <c r="E40" s="127" t="s">
        <v>299</v>
      </c>
      <c r="F40" s="127" t="s">
        <v>299</v>
      </c>
      <c r="G40" s="127" t="s">
        <v>299</v>
      </c>
      <c r="H40" s="163">
        <f>+E20</f>
        <v>9919</v>
      </c>
      <c r="I40" s="163">
        <f>+H20</f>
        <v>7874</v>
      </c>
      <c r="J40" s="163">
        <f>+K20</f>
        <v>10466</v>
      </c>
      <c r="K40" s="162"/>
      <c r="L40" s="164" t="s">
        <v>299</v>
      </c>
      <c r="M40" s="266" t="s">
        <v>299</v>
      </c>
      <c r="N40" s="267"/>
      <c r="P40" s="144"/>
    </row>
    <row r="41" spans="1:16" s="117" customFormat="1" ht="31.5" hidden="1" customHeight="1" x14ac:dyDescent="0.25">
      <c r="A41" s="137" t="str">
        <f>+Seguimiento!A25</f>
        <v>Acciones de mantenimiento</v>
      </c>
      <c r="B41" s="309" t="str">
        <f t="shared" si="0"/>
        <v>Porcentaje de cumplimiento del cronograma de mantenimiento</v>
      </c>
      <c r="C41" s="310"/>
      <c r="D41" s="311"/>
      <c r="E41" s="138"/>
      <c r="F41" s="138"/>
      <c r="G41" s="138"/>
      <c r="H41" s="135"/>
      <c r="I41" s="135"/>
      <c r="J41" s="135"/>
      <c r="K41" s="135"/>
      <c r="L41" s="136"/>
      <c r="M41" s="292"/>
      <c r="N41" s="293"/>
    </row>
    <row r="42" spans="1:16" s="88" customFormat="1" ht="31.5" hidden="1" customHeight="1" x14ac:dyDescent="0.25">
      <c r="A42" s="295" t="str">
        <f>+Seguimiento!A30</f>
        <v>Uso eficiente del agua</v>
      </c>
      <c r="B42" s="306" t="str">
        <f t="shared" si="0"/>
        <v>Variación del consumo de agua</v>
      </c>
      <c r="C42" s="307"/>
      <c r="D42" s="308"/>
      <c r="E42" s="82"/>
      <c r="F42" s="82"/>
      <c r="G42" s="82"/>
      <c r="H42" s="112"/>
      <c r="I42" s="112"/>
      <c r="J42" s="112"/>
      <c r="K42" s="112"/>
      <c r="L42" s="9"/>
      <c r="M42" s="290"/>
      <c r="N42" s="291"/>
    </row>
    <row r="43" spans="1:16" s="88" customFormat="1" ht="31.5" hidden="1" customHeight="1" x14ac:dyDescent="0.25">
      <c r="A43" s="296"/>
      <c r="B43" s="306" t="str">
        <f t="shared" si="0"/>
        <v>Variación del costo de consumo de agua</v>
      </c>
      <c r="C43" s="307"/>
      <c r="D43" s="308"/>
      <c r="E43" s="82"/>
      <c r="F43" s="82"/>
      <c r="G43" s="82"/>
      <c r="H43" s="112"/>
      <c r="I43" s="112"/>
      <c r="J43" s="112"/>
      <c r="K43" s="112"/>
      <c r="L43" s="9"/>
      <c r="M43" s="290"/>
      <c r="N43" s="291"/>
    </row>
    <row r="44" spans="1:16" s="88" customFormat="1" ht="31.5" hidden="1" customHeight="1" x14ac:dyDescent="0.25">
      <c r="A44" s="297" t="str">
        <f>+Seguimiento!A32</f>
        <v>Uso eficiente de la energía</v>
      </c>
      <c r="B44" s="306" t="str">
        <f t="shared" si="0"/>
        <v>Variación del consumo de energía</v>
      </c>
      <c r="C44" s="307"/>
      <c r="D44" s="308"/>
      <c r="E44" s="82"/>
      <c r="F44" s="82"/>
      <c r="G44" s="82"/>
      <c r="H44" s="112"/>
      <c r="I44" s="112"/>
      <c r="J44" s="112"/>
      <c r="K44" s="112"/>
      <c r="L44" s="9"/>
      <c r="M44" s="290"/>
      <c r="N44" s="291"/>
    </row>
    <row r="45" spans="1:16" s="88" customFormat="1" ht="31.5" hidden="1" customHeight="1" x14ac:dyDescent="0.25">
      <c r="A45" s="298"/>
      <c r="B45" s="306" t="str">
        <f t="shared" si="0"/>
        <v>Variación del costo de consumo de energía</v>
      </c>
      <c r="C45" s="307"/>
      <c r="D45" s="308"/>
      <c r="E45" s="89"/>
      <c r="F45" s="82"/>
      <c r="G45" s="82"/>
      <c r="H45" s="112"/>
      <c r="I45" s="112"/>
      <c r="J45" s="112"/>
      <c r="K45" s="112"/>
      <c r="L45" s="9"/>
      <c r="M45" s="290"/>
      <c r="N45" s="291"/>
    </row>
    <row r="46" spans="1:16" s="88" customFormat="1" ht="31.5" hidden="1" customHeight="1" x14ac:dyDescent="0.25">
      <c r="A46" s="126" t="str">
        <f>+Seguimiento!A34</f>
        <v>Residuos sólidos aprovechables</v>
      </c>
      <c r="B46" s="306" t="str">
        <f t="shared" si="0"/>
        <v>Porcentaje de residuos aprovechables recolectados</v>
      </c>
      <c r="C46" s="307"/>
      <c r="D46" s="308"/>
      <c r="E46" s="83"/>
      <c r="F46" s="83"/>
      <c r="G46" s="83"/>
      <c r="H46" s="112"/>
      <c r="I46" s="112"/>
      <c r="J46" s="112"/>
      <c r="K46" s="112"/>
      <c r="L46" s="9"/>
      <c r="M46" s="290"/>
      <c r="N46" s="291"/>
    </row>
    <row r="47" spans="1:16" ht="11.25" customHeight="1" x14ac:dyDescent="0.25">
      <c r="A47" s="202"/>
      <c r="B47" s="222"/>
      <c r="C47" s="222"/>
      <c r="D47" s="222"/>
      <c r="E47" s="222"/>
      <c r="F47" s="222"/>
      <c r="G47" s="222"/>
      <c r="H47" s="222"/>
      <c r="I47" s="222"/>
      <c r="J47" s="222"/>
      <c r="K47" s="222"/>
      <c r="L47" s="222"/>
      <c r="M47" s="222"/>
      <c r="N47" s="223"/>
    </row>
    <row r="48" spans="1:16" ht="16.5" x14ac:dyDescent="0.25">
      <c r="A48" s="294" t="s">
        <v>77</v>
      </c>
      <c r="B48" s="235"/>
      <c r="C48" s="235"/>
      <c r="D48" s="235"/>
      <c r="E48" s="235"/>
      <c r="F48" s="235"/>
      <c r="G48" s="235"/>
      <c r="H48" s="235"/>
      <c r="I48" s="235"/>
      <c r="J48" s="235"/>
      <c r="K48" s="235"/>
      <c r="L48" s="235"/>
      <c r="M48" s="235"/>
      <c r="N48" s="231"/>
    </row>
    <row r="49" spans="1:14" ht="14.25" customHeight="1" x14ac:dyDescent="0.25">
      <c r="A49" s="299" t="s">
        <v>79</v>
      </c>
      <c r="B49" s="222"/>
      <c r="C49" s="222"/>
      <c r="D49" s="222"/>
      <c r="E49" s="222"/>
      <c r="F49" s="222"/>
      <c r="G49" s="222"/>
      <c r="H49" s="222"/>
      <c r="I49" s="222"/>
      <c r="J49" s="222"/>
      <c r="K49" s="222"/>
      <c r="L49" s="222"/>
      <c r="M49" s="222"/>
      <c r="N49" s="223"/>
    </row>
    <row r="50" spans="1:14" ht="112.5" customHeight="1" x14ac:dyDescent="0.25">
      <c r="A50" s="106" t="str">
        <f>+A31</f>
        <v>Oportunidad de respuesta a solicitudes de ingreso</v>
      </c>
      <c r="B50" s="300" t="s">
        <v>343</v>
      </c>
      <c r="C50" s="301"/>
      <c r="D50" s="301"/>
      <c r="E50" s="301"/>
      <c r="F50" s="301"/>
      <c r="G50" s="301"/>
      <c r="H50" s="301"/>
      <c r="I50" s="301"/>
      <c r="J50" s="301"/>
      <c r="K50" s="301"/>
      <c r="L50" s="301"/>
      <c r="M50" s="301"/>
      <c r="N50" s="302"/>
    </row>
    <row r="51" spans="1:14" ht="57.75" customHeight="1" x14ac:dyDescent="0.25">
      <c r="A51" s="106" t="str">
        <f>A34</f>
        <v>Control de bienes</v>
      </c>
      <c r="B51" s="303" t="s">
        <v>348</v>
      </c>
      <c r="C51" s="304"/>
      <c r="D51" s="304"/>
      <c r="E51" s="304"/>
      <c r="F51" s="304"/>
      <c r="G51" s="304"/>
      <c r="H51" s="304"/>
      <c r="I51" s="304"/>
      <c r="J51" s="304"/>
      <c r="K51" s="304"/>
      <c r="L51" s="304"/>
      <c r="M51" s="304"/>
      <c r="N51" s="305"/>
    </row>
    <row r="52" spans="1:14" ht="71.25" customHeight="1" x14ac:dyDescent="0.25">
      <c r="A52" s="106" t="str">
        <f>+A35</f>
        <v>Expedición de Paz y Salvos</v>
      </c>
      <c r="B52" s="303" t="s">
        <v>344</v>
      </c>
      <c r="C52" s="304"/>
      <c r="D52" s="304"/>
      <c r="E52" s="304"/>
      <c r="F52" s="304"/>
      <c r="G52" s="304"/>
      <c r="H52" s="304"/>
      <c r="I52" s="304"/>
      <c r="J52" s="304"/>
      <c r="K52" s="304"/>
      <c r="L52" s="304"/>
      <c r="M52" s="304"/>
      <c r="N52" s="305"/>
    </row>
    <row r="53" spans="1:14" ht="76.5" customHeight="1" x14ac:dyDescent="0.25">
      <c r="A53" s="106" t="str">
        <f>+A38</f>
        <v>Rotación de publicaciones almacenadas en bodega</v>
      </c>
      <c r="B53" s="300" t="s">
        <v>345</v>
      </c>
      <c r="C53" s="304"/>
      <c r="D53" s="304"/>
      <c r="E53" s="304"/>
      <c r="F53" s="304"/>
      <c r="G53" s="304"/>
      <c r="H53" s="304"/>
      <c r="I53" s="304"/>
      <c r="J53" s="304"/>
      <c r="K53" s="304"/>
      <c r="L53" s="304"/>
      <c r="M53" s="304"/>
      <c r="N53" s="305"/>
    </row>
    <row r="54" spans="1:14" ht="37.5" hidden="1" customHeight="1" x14ac:dyDescent="0.25">
      <c r="A54" s="106" t="str">
        <f>+A42</f>
        <v>Uso eficiente del agua</v>
      </c>
      <c r="B54" s="254"/>
      <c r="C54" s="222"/>
      <c r="D54" s="222"/>
      <c r="E54" s="222"/>
      <c r="F54" s="222"/>
      <c r="G54" s="222"/>
      <c r="H54" s="222"/>
      <c r="I54" s="222"/>
      <c r="J54" s="222"/>
      <c r="K54" s="222"/>
      <c r="L54" s="222"/>
      <c r="M54" s="222"/>
      <c r="N54" s="223"/>
    </row>
    <row r="55" spans="1:14" ht="37.5" hidden="1" customHeight="1" x14ac:dyDescent="0.25">
      <c r="A55" s="106" t="str">
        <f>+A44</f>
        <v>Uso eficiente de la energía</v>
      </c>
      <c r="B55" s="254"/>
      <c r="C55" s="222"/>
      <c r="D55" s="222"/>
      <c r="E55" s="222"/>
      <c r="F55" s="222"/>
      <c r="G55" s="222"/>
      <c r="H55" s="222"/>
      <c r="I55" s="222"/>
      <c r="J55" s="222"/>
      <c r="K55" s="222"/>
      <c r="L55" s="222"/>
      <c r="M55" s="222"/>
      <c r="N55" s="223"/>
    </row>
    <row r="56" spans="1:14" ht="37.5" hidden="1" customHeight="1" x14ac:dyDescent="0.25">
      <c r="A56" s="106" t="str">
        <f>+A46</f>
        <v>Residuos sólidos aprovechables</v>
      </c>
      <c r="B56" s="254"/>
      <c r="C56" s="222"/>
      <c r="D56" s="222"/>
      <c r="E56" s="222"/>
      <c r="F56" s="222"/>
      <c r="G56" s="222"/>
      <c r="H56" s="222"/>
      <c r="I56" s="222"/>
      <c r="J56" s="222"/>
      <c r="K56" s="222"/>
      <c r="L56" s="222"/>
      <c r="M56" s="222"/>
      <c r="N56" s="223"/>
    </row>
  </sheetData>
  <mergeCells count="74">
    <mergeCell ref="B55:N55"/>
    <mergeCell ref="B56:N56"/>
    <mergeCell ref="B52:N52"/>
    <mergeCell ref="B53:N53"/>
    <mergeCell ref="B34:D34"/>
    <mergeCell ref="E35:E37"/>
    <mergeCell ref="F35:F37"/>
    <mergeCell ref="G35:G37"/>
    <mergeCell ref="B45:D45"/>
    <mergeCell ref="B46:D46"/>
    <mergeCell ref="B40:D40"/>
    <mergeCell ref="B41:D41"/>
    <mergeCell ref="B42:D42"/>
    <mergeCell ref="B43:D43"/>
    <mergeCell ref="B44:D44"/>
    <mergeCell ref="A49:N49"/>
    <mergeCell ref="A47:N47"/>
    <mergeCell ref="B50:N50"/>
    <mergeCell ref="B51:N51"/>
    <mergeCell ref="B54:N54"/>
    <mergeCell ref="M35:N35"/>
    <mergeCell ref="A48:N48"/>
    <mergeCell ref="A35:A37"/>
    <mergeCell ref="A38:A40"/>
    <mergeCell ref="A42:A43"/>
    <mergeCell ref="A44:A45"/>
    <mergeCell ref="B35:D35"/>
    <mergeCell ref="B36:D36"/>
    <mergeCell ref="B37:D37"/>
    <mergeCell ref="B38:D38"/>
    <mergeCell ref="B39:D39"/>
    <mergeCell ref="M36:N36"/>
    <mergeCell ref="M37:N37"/>
    <mergeCell ref="M38:N38"/>
    <mergeCell ref="M39:N39"/>
    <mergeCell ref="M40:N40"/>
    <mergeCell ref="M46:N46"/>
    <mergeCell ref="M42:N42"/>
    <mergeCell ref="M43:N43"/>
    <mergeCell ref="M44:N44"/>
    <mergeCell ref="M45:N45"/>
    <mergeCell ref="M41:N41"/>
    <mergeCell ref="K1:N1"/>
    <mergeCell ref="K2:N2"/>
    <mergeCell ref="A1:B4"/>
    <mergeCell ref="C1:J2"/>
    <mergeCell ref="C3:J4"/>
    <mergeCell ref="K3:N3"/>
    <mergeCell ref="K4:N4"/>
    <mergeCell ref="A5:N5"/>
    <mergeCell ref="D6:N6"/>
    <mergeCell ref="D7:N7"/>
    <mergeCell ref="M30:N30"/>
    <mergeCell ref="A6:C6"/>
    <mergeCell ref="A7:C7"/>
    <mergeCell ref="H29:K29"/>
    <mergeCell ref="A9:N9"/>
    <mergeCell ref="A28:N28"/>
    <mergeCell ref="A27:N27"/>
    <mergeCell ref="L29:N29"/>
    <mergeCell ref="A29:G29"/>
    <mergeCell ref="B30:D30"/>
    <mergeCell ref="A8:N8"/>
    <mergeCell ref="M34:N34"/>
    <mergeCell ref="M31:N31"/>
    <mergeCell ref="B31:D31"/>
    <mergeCell ref="A31:A33"/>
    <mergeCell ref="E31:E33"/>
    <mergeCell ref="F31:F33"/>
    <mergeCell ref="G31:G33"/>
    <mergeCell ref="M32:N32"/>
    <mergeCell ref="M33:N33"/>
    <mergeCell ref="B32:D32"/>
    <mergeCell ref="B33:D33"/>
  </mergeCells>
  <pageMargins left="0.7" right="0.7" top="0.75" bottom="0.75" header="0" footer="0"/>
  <pageSetup scale="8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Listas!$C$2:$C$5</xm:f>
          </x14:formula1>
          <xm:sqref>M31:M46</xm:sqref>
        </x14:dataValidation>
        <x14:dataValidation type="list" allowBlank="1">
          <x14:formula1>
            <xm:f>Listas!$A$19:$A$20</xm:f>
          </x14:formula1>
          <xm:sqref>L31:L46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2" sqref="B2"/>
    </sheetView>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119</v>
      </c>
      <c r="B1" s="14" t="s">
        <v>120</v>
      </c>
      <c r="C1" s="15" t="s">
        <v>121</v>
      </c>
      <c r="D1" s="16" t="s">
        <v>122</v>
      </c>
      <c r="E1" s="17" t="s">
        <v>123</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124</v>
      </c>
      <c r="B2" s="55" t="s">
        <v>247</v>
      </c>
      <c r="C2" s="22" t="s">
        <v>125</v>
      </c>
      <c r="D2" s="23" t="s">
        <v>126</v>
      </c>
      <c r="E2" s="24" t="s">
        <v>127</v>
      </c>
      <c r="F2" s="25"/>
      <c r="G2" s="19"/>
      <c r="H2" s="20"/>
      <c r="I2" s="20"/>
      <c r="J2" s="20"/>
      <c r="K2" s="20"/>
      <c r="L2" s="20"/>
      <c r="M2" s="20"/>
      <c r="N2" s="20"/>
      <c r="O2" s="20"/>
      <c r="P2" s="20"/>
      <c r="Q2" s="20"/>
      <c r="R2" s="20"/>
      <c r="S2" s="20"/>
      <c r="T2" s="20"/>
      <c r="U2" s="20"/>
      <c r="V2" s="20"/>
      <c r="W2" s="20"/>
      <c r="X2" s="20"/>
      <c r="Y2" s="20"/>
      <c r="Z2" s="20"/>
    </row>
    <row r="3" spans="1:26" ht="16.5" customHeight="1" x14ac:dyDescent="0.3">
      <c r="A3" s="26" t="s">
        <v>128</v>
      </c>
      <c r="B3" s="27" t="s">
        <v>129</v>
      </c>
      <c r="C3" s="22" t="s">
        <v>130</v>
      </c>
      <c r="D3" s="23" t="s">
        <v>131</v>
      </c>
      <c r="E3" s="24" t="s">
        <v>132</v>
      </c>
      <c r="F3" s="28"/>
      <c r="G3" s="20"/>
      <c r="H3" s="20"/>
      <c r="I3" s="20"/>
      <c r="J3" s="20"/>
      <c r="K3" s="20"/>
      <c r="L3" s="20"/>
      <c r="M3" s="20"/>
      <c r="N3" s="20"/>
      <c r="O3" s="20"/>
      <c r="P3" s="20"/>
      <c r="Q3" s="20"/>
      <c r="R3" s="20"/>
      <c r="S3" s="20"/>
      <c r="T3" s="20"/>
      <c r="U3" s="20"/>
      <c r="V3" s="20"/>
      <c r="W3" s="20"/>
      <c r="X3" s="20"/>
      <c r="Y3" s="20"/>
      <c r="Z3" s="20"/>
    </row>
    <row r="4" spans="1:26" ht="16.5" customHeight="1" x14ac:dyDescent="0.3">
      <c r="A4" s="21" t="s">
        <v>133</v>
      </c>
      <c r="B4" s="27" t="s">
        <v>134</v>
      </c>
      <c r="C4" s="29" t="s">
        <v>135</v>
      </c>
      <c r="D4" s="30" t="s">
        <v>136</v>
      </c>
      <c r="E4" s="24" t="s">
        <v>137</v>
      </c>
      <c r="F4" s="25"/>
      <c r="G4" s="19"/>
      <c r="H4" s="20"/>
      <c r="I4" s="20"/>
      <c r="J4" s="20"/>
      <c r="K4" s="20"/>
      <c r="L4" s="20"/>
      <c r="M4" s="20"/>
      <c r="N4" s="20"/>
      <c r="O4" s="20"/>
      <c r="P4" s="20"/>
      <c r="Q4" s="20"/>
      <c r="R4" s="20"/>
      <c r="S4" s="20"/>
      <c r="T4" s="20"/>
      <c r="U4" s="20"/>
      <c r="V4" s="20"/>
      <c r="W4" s="20"/>
      <c r="X4" s="20"/>
      <c r="Y4" s="20"/>
      <c r="Z4" s="20"/>
    </row>
    <row r="5" spans="1:26" ht="16.5" customHeight="1" x14ac:dyDescent="0.3">
      <c r="A5" s="31" t="s">
        <v>138</v>
      </c>
      <c r="B5" s="32"/>
      <c r="C5" s="29" t="s">
        <v>139</v>
      </c>
      <c r="D5" s="23" t="s">
        <v>140</v>
      </c>
      <c r="E5" s="25"/>
      <c r="F5" s="25"/>
      <c r="G5" s="19"/>
      <c r="H5" s="20"/>
      <c r="I5" s="20"/>
      <c r="J5" s="20"/>
      <c r="K5" s="20"/>
      <c r="L5" s="20"/>
      <c r="M5" s="20"/>
      <c r="N5" s="20"/>
      <c r="O5" s="20"/>
      <c r="P5" s="20"/>
      <c r="Q5" s="20"/>
      <c r="R5" s="20"/>
      <c r="S5" s="20"/>
      <c r="T5" s="20"/>
      <c r="U5" s="20"/>
      <c r="V5" s="20"/>
      <c r="W5" s="20"/>
      <c r="X5" s="20"/>
      <c r="Y5" s="20"/>
      <c r="Z5" s="20"/>
    </row>
    <row r="6" spans="1:26" ht="16.5" customHeight="1" x14ac:dyDescent="0.3">
      <c r="A6" s="33" t="s">
        <v>141</v>
      </c>
      <c r="B6" s="20"/>
      <c r="C6" s="34"/>
      <c r="D6" s="23" t="s">
        <v>142</v>
      </c>
      <c r="E6" s="35"/>
      <c r="F6" s="25"/>
      <c r="G6" s="19"/>
      <c r="H6" s="20"/>
      <c r="I6" s="20"/>
      <c r="J6" s="20"/>
      <c r="K6" s="20"/>
      <c r="L6" s="20"/>
      <c r="M6" s="20"/>
      <c r="N6" s="20"/>
      <c r="O6" s="20"/>
      <c r="P6" s="20"/>
      <c r="Q6" s="20"/>
      <c r="R6" s="20"/>
      <c r="S6" s="20"/>
      <c r="T6" s="20"/>
      <c r="U6" s="20"/>
      <c r="V6" s="20"/>
      <c r="W6" s="20"/>
      <c r="X6" s="20"/>
      <c r="Y6" s="20"/>
      <c r="Z6" s="20"/>
    </row>
    <row r="7" spans="1:26" ht="16.5" customHeight="1" x14ac:dyDescent="0.3">
      <c r="A7" s="36" t="s">
        <v>143</v>
      </c>
      <c r="B7" s="20"/>
      <c r="C7" s="37"/>
      <c r="D7" s="38"/>
      <c r="E7" s="28"/>
      <c r="F7" s="25"/>
      <c r="G7" s="19"/>
      <c r="H7" s="20"/>
      <c r="I7" s="20"/>
      <c r="J7" s="20"/>
      <c r="K7" s="20"/>
      <c r="L7" s="20"/>
      <c r="M7" s="20"/>
      <c r="N7" s="20"/>
      <c r="O7" s="20"/>
      <c r="P7" s="20"/>
      <c r="Q7" s="20"/>
      <c r="R7" s="20"/>
      <c r="S7" s="20"/>
      <c r="T7" s="20"/>
      <c r="U7" s="20"/>
      <c r="V7" s="20"/>
      <c r="W7" s="20"/>
      <c r="X7" s="20"/>
      <c r="Y7" s="20"/>
      <c r="Z7" s="20"/>
    </row>
    <row r="8" spans="1:26" ht="16.5" customHeight="1" x14ac:dyDescent="0.3">
      <c r="A8" s="36" t="s">
        <v>144</v>
      </c>
      <c r="B8" s="39" t="s">
        <v>145</v>
      </c>
      <c r="C8" s="40" t="s">
        <v>146</v>
      </c>
      <c r="D8" s="41" t="s">
        <v>147</v>
      </c>
      <c r="E8" s="42" t="s">
        <v>148</v>
      </c>
      <c r="F8" s="42" t="s">
        <v>149</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150</v>
      </c>
      <c r="C9" s="20" t="s">
        <v>151</v>
      </c>
      <c r="D9" s="43" t="s">
        <v>152</v>
      </c>
      <c r="E9" s="44" t="s">
        <v>153</v>
      </c>
      <c r="F9" s="20" t="s">
        <v>154</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155</v>
      </c>
      <c r="C10" s="20" t="s">
        <v>156</v>
      </c>
      <c r="D10" s="45" t="s">
        <v>157</v>
      </c>
      <c r="E10" s="44" t="s">
        <v>158</v>
      </c>
      <c r="F10" s="20" t="s">
        <v>159</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160</v>
      </c>
      <c r="C11" s="20" t="s">
        <v>161</v>
      </c>
      <c r="D11" s="43" t="s">
        <v>162</v>
      </c>
      <c r="E11" s="44" t="s">
        <v>163</v>
      </c>
      <c r="F11" s="20" t="s">
        <v>164</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165</v>
      </c>
      <c r="C12" s="20" t="s">
        <v>166</v>
      </c>
      <c r="D12" s="43" t="s">
        <v>167</v>
      </c>
      <c r="E12" s="44" t="s">
        <v>168</v>
      </c>
      <c r="F12" s="20" t="s">
        <v>169</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170</v>
      </c>
      <c r="C13" s="20" t="s">
        <v>171</v>
      </c>
      <c r="D13" s="43" t="s">
        <v>172</v>
      </c>
      <c r="E13" s="44" t="s">
        <v>173</v>
      </c>
      <c r="F13" s="20" t="s">
        <v>43</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174</v>
      </c>
      <c r="C14" s="20" t="s">
        <v>175</v>
      </c>
      <c r="D14" s="43" t="s">
        <v>176</v>
      </c>
      <c r="E14" s="44" t="s">
        <v>177</v>
      </c>
      <c r="F14" s="20" t="s">
        <v>178</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179</v>
      </c>
      <c r="C15" s="20" t="s">
        <v>180</v>
      </c>
      <c r="D15" s="43" t="s">
        <v>181</v>
      </c>
      <c r="E15" s="44" t="s">
        <v>182</v>
      </c>
      <c r="F15" s="20" t="s">
        <v>183</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184</v>
      </c>
      <c r="D16" s="46"/>
      <c r="E16" s="44" t="s">
        <v>185</v>
      </c>
      <c r="F16" s="20" t="s">
        <v>186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187</v>
      </c>
      <c r="D17" s="20"/>
      <c r="E17" s="44" t="s">
        <v>188</v>
      </c>
      <c r="F17" s="20" t="s">
        <v>189</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47" t="s">
        <v>190</v>
      </c>
      <c r="B18" s="20"/>
      <c r="C18" s="20" t="s">
        <v>191</v>
      </c>
      <c r="D18" s="20"/>
      <c r="E18" s="44" t="s">
        <v>192</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48" t="s">
        <v>193</v>
      </c>
      <c r="B19" s="20"/>
      <c r="C19" s="20" t="s">
        <v>194</v>
      </c>
      <c r="D19" s="20"/>
      <c r="E19" s="44" t="s">
        <v>195</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48" t="s">
        <v>196</v>
      </c>
      <c r="B20" s="20"/>
      <c r="C20" s="20" t="s">
        <v>197</v>
      </c>
      <c r="D20" s="20"/>
      <c r="E20" s="44" t="s">
        <v>198</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199</v>
      </c>
      <c r="D21" s="20"/>
      <c r="E21" s="44" t="s">
        <v>200</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201</v>
      </c>
      <c r="D22" s="20"/>
      <c r="E22" s="44" t="s">
        <v>30</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202</v>
      </c>
      <c r="D23" s="20"/>
      <c r="E23" s="44" t="s">
        <v>203</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204</v>
      </c>
      <c r="D24" s="20"/>
      <c r="E24" s="44" t="s">
        <v>205</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20"/>
      <c r="E25" s="44" t="s">
        <v>206</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207</v>
      </c>
      <c r="C26" s="20">
        <v>2018</v>
      </c>
      <c r="D26" s="20"/>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20"/>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208</v>
      </c>
      <c r="C30" s="20" t="s">
        <v>209</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210</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211</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212</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213</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214</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215</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216</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217</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218</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219</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220</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221</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222</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223</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224</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225</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226</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227</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228</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229</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230</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231</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232</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233</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234</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235</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236</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237</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Propuesta borrador</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Fretty Jhovany Gutierrez Bolanos</dc:creator>
  <cp:lastModifiedBy>Natalia Alejandra Lopez Perez</cp:lastModifiedBy>
  <cp:lastPrinted>2019-02-20T15:31:08Z</cp:lastPrinted>
  <dcterms:created xsi:type="dcterms:W3CDTF">2019-02-13T17:35:43Z</dcterms:created>
  <dcterms:modified xsi:type="dcterms:W3CDTF">2020-02-13T18:34:25Z</dcterms:modified>
</cp:coreProperties>
</file>